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F1BBABA4-315C-4071-BDB4-D1116E13C766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9" l="1"/>
  <c r="G74" i="8" l="1"/>
  <c r="Q5" i="8" l="1"/>
  <c r="N5" i="8"/>
  <c r="K5" i="8"/>
  <c r="H5" i="8"/>
  <c r="J60" i="8" l="1"/>
  <c r="M60" i="8" s="1"/>
  <c r="P60" i="8" s="1"/>
  <c r="J53" i="8"/>
  <c r="M53" i="8" s="1"/>
  <c r="P53" i="8" s="1"/>
  <c r="J42" i="8"/>
  <c r="M42" i="8" s="1"/>
  <c r="P42" i="8" s="1"/>
  <c r="G109" i="8"/>
  <c r="J109" i="8" s="1"/>
  <c r="M109" i="8" s="1"/>
  <c r="P109" i="8" s="1"/>
  <c r="W111" i="8" l="1"/>
  <c r="D110" i="8"/>
  <c r="X115" i="8" s="1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7" i="9"/>
  <c r="D18" i="9"/>
  <c r="D29" i="9"/>
  <c r="D40" i="9"/>
  <c r="D19" i="9"/>
  <c r="D20" i="9"/>
  <c r="D31" i="9"/>
  <c r="D42" i="9"/>
  <c r="D21" i="9"/>
  <c r="D32" i="9"/>
  <c r="D22" i="9"/>
  <c r="D33" i="9"/>
  <c r="D44" i="9"/>
  <c r="D23" i="9"/>
  <c r="D34" i="9"/>
  <c r="D16" i="9"/>
  <c r="D27" i="9" s="1"/>
  <c r="D38" i="9" s="1"/>
  <c r="D49" i="9" s="1"/>
  <c r="E16" i="9"/>
  <c r="H7" i="8" s="1"/>
  <c r="I7" i="8" s="1"/>
  <c r="E17" i="9"/>
  <c r="H9" i="8" s="1"/>
  <c r="I9" i="8" s="1"/>
  <c r="E28" i="9"/>
  <c r="K9" i="8" s="1"/>
  <c r="L9" i="8" s="1"/>
  <c r="E39" i="9"/>
  <c r="E18" i="9"/>
  <c r="F18" i="9"/>
  <c r="G11" i="8"/>
  <c r="E19" i="9"/>
  <c r="E30" i="9"/>
  <c r="E20" i="9"/>
  <c r="E31" i="9"/>
  <c r="E21" i="9"/>
  <c r="E32" i="9"/>
  <c r="E22" i="9"/>
  <c r="E33" i="9"/>
  <c r="E44" i="9"/>
  <c r="E23" i="9"/>
  <c r="E34" i="9"/>
  <c r="J28" i="8"/>
  <c r="J29" i="8"/>
  <c r="J30" i="8"/>
  <c r="J43" i="8"/>
  <c r="J44" i="8"/>
  <c r="J45" i="8"/>
  <c r="J46" i="8"/>
  <c r="M46" i="8" s="1"/>
  <c r="J47" i="8"/>
  <c r="J48" i="8"/>
  <c r="M48" i="8" s="1"/>
  <c r="J52" i="8"/>
  <c r="M52" i="8" s="1"/>
  <c r="G56" i="8"/>
  <c r="J54" i="8"/>
  <c r="J55" i="8"/>
  <c r="J59" i="8"/>
  <c r="J61" i="8"/>
  <c r="M61" i="8" s="1"/>
  <c r="J62" i="8"/>
  <c r="J63" i="8"/>
  <c r="M63" i="8" s="1"/>
  <c r="J64" i="8"/>
  <c r="M64" i="8" s="1"/>
  <c r="P64" i="8" s="1"/>
  <c r="J65" i="8"/>
  <c r="J70" i="8"/>
  <c r="J71" i="8"/>
  <c r="M71" i="8" s="1"/>
  <c r="J72" i="8"/>
  <c r="M72" i="8" s="1"/>
  <c r="J73" i="8"/>
  <c r="M73" i="8" s="1"/>
  <c r="J77" i="8"/>
  <c r="M77" i="8" s="1"/>
  <c r="J78" i="8"/>
  <c r="M78" i="8"/>
  <c r="J79" i="8"/>
  <c r="M79" i="8" s="1"/>
  <c r="S37" i="8"/>
  <c r="S36" i="8"/>
  <c r="S35" i="8"/>
  <c r="S34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G6" i="9" s="1"/>
  <c r="D10" i="8" s="1"/>
  <c r="F7" i="9"/>
  <c r="G7" i="9"/>
  <c r="D12" i="8" s="1"/>
  <c r="F8" i="9"/>
  <c r="G8" i="9"/>
  <c r="F10" i="9"/>
  <c r="D17" i="8"/>
  <c r="D19" i="8"/>
  <c r="F12" i="9"/>
  <c r="D21" i="8"/>
  <c r="F5" i="9"/>
  <c r="F9" i="9"/>
  <c r="G9" i="9"/>
  <c r="H9" i="9" s="1"/>
  <c r="D16" i="8"/>
  <c r="G11" i="9"/>
  <c r="H11" i="9" s="1"/>
  <c r="A18" i="9"/>
  <c r="A29" i="9"/>
  <c r="A40" i="9"/>
  <c r="A51" i="9"/>
  <c r="A19" i="9"/>
  <c r="A30" i="9" s="1"/>
  <c r="A41" i="9" s="1"/>
  <c r="A52" i="9" s="1"/>
  <c r="A20" i="9"/>
  <c r="A31" i="9"/>
  <c r="A42" i="9"/>
  <c r="A53" i="9"/>
  <c r="A21" i="9"/>
  <c r="A32" i="9"/>
  <c r="A43" i="9"/>
  <c r="A54" i="9"/>
  <c r="A22" i="9"/>
  <c r="A33" i="9" s="1"/>
  <c r="A44" i="9" s="1"/>
  <c r="A55" i="9" s="1"/>
  <c r="A23" i="9"/>
  <c r="A34" i="9"/>
  <c r="A45" i="9"/>
  <c r="A56" i="9"/>
  <c r="B23" i="9"/>
  <c r="B34" i="9"/>
  <c r="B45" i="9"/>
  <c r="B56" i="9"/>
  <c r="D83" i="8"/>
  <c r="B22" i="8"/>
  <c r="B20" i="8"/>
  <c r="B18" i="8"/>
  <c r="B16" i="8"/>
  <c r="B14" i="8"/>
  <c r="B12" i="8"/>
  <c r="B10" i="8"/>
  <c r="B8" i="8"/>
  <c r="G18" i="9"/>
  <c r="G20" i="9"/>
  <c r="B21" i="8"/>
  <c r="B19" i="8"/>
  <c r="B17" i="8"/>
  <c r="B15" i="8"/>
  <c r="B13" i="8"/>
  <c r="B11" i="8"/>
  <c r="B9" i="8"/>
  <c r="B7" i="8"/>
  <c r="B20" i="9"/>
  <c r="B31" i="9"/>
  <c r="B42" i="9"/>
  <c r="B53" i="9"/>
  <c r="A17" i="9"/>
  <c r="A28" i="9" s="1"/>
  <c r="A39" i="9" s="1"/>
  <c r="A50" i="9" s="1"/>
  <c r="B21" i="9"/>
  <c r="B32" i="9"/>
  <c r="B43" i="9"/>
  <c r="B54" i="9"/>
  <c r="B22" i="9"/>
  <c r="B33" i="9"/>
  <c r="B44" i="9"/>
  <c r="B55" i="9"/>
  <c r="B19" i="9"/>
  <c r="B30" i="9"/>
  <c r="B41" i="9"/>
  <c r="B52" i="9"/>
  <c r="B18" i="9"/>
  <c r="B29" i="9"/>
  <c r="B40" i="9"/>
  <c r="B51" i="9"/>
  <c r="B17" i="9"/>
  <c r="B28" i="9" s="1"/>
  <c r="B39" i="9" s="1"/>
  <c r="B50" i="9" s="1"/>
  <c r="B16" i="9"/>
  <c r="B27" i="9"/>
  <c r="B38" i="9"/>
  <c r="B49" i="9"/>
  <c r="E7" i="8"/>
  <c r="F7" i="8" s="1"/>
  <c r="A21" i="8"/>
  <c r="E15" i="8"/>
  <c r="F15" i="8"/>
  <c r="E13" i="8"/>
  <c r="F13" i="8"/>
  <c r="E11" i="8"/>
  <c r="F11" i="8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/>
  <c r="E19" i="8"/>
  <c r="F19" i="8"/>
  <c r="C21" i="8"/>
  <c r="J91" i="8"/>
  <c r="J98" i="8"/>
  <c r="J83" i="8"/>
  <c r="M91" i="8"/>
  <c r="M98" i="8"/>
  <c r="M83" i="8"/>
  <c r="H17" i="8"/>
  <c r="I17" i="8"/>
  <c r="C19" i="8"/>
  <c r="C17" i="8"/>
  <c r="P91" i="8"/>
  <c r="P98" i="8"/>
  <c r="P83" i="8"/>
  <c r="D15" i="8"/>
  <c r="H13" i="8"/>
  <c r="I13" i="8"/>
  <c r="H7" i="9"/>
  <c r="H19" i="8"/>
  <c r="I19" i="8"/>
  <c r="K19" i="8"/>
  <c r="L19" i="8"/>
  <c r="F22" i="9"/>
  <c r="E45" i="9"/>
  <c r="K21" i="8"/>
  <c r="L21" i="8"/>
  <c r="E41" i="9"/>
  <c r="K13" i="8"/>
  <c r="L13" i="8"/>
  <c r="D9" i="8"/>
  <c r="D13" i="8"/>
  <c r="H11" i="8"/>
  <c r="I11" i="8"/>
  <c r="H21" i="8"/>
  <c r="I21" i="8"/>
  <c r="G12" i="9"/>
  <c r="H12" i="9" s="1"/>
  <c r="F23" i="9"/>
  <c r="G21" i="8"/>
  <c r="E29" i="9"/>
  <c r="F31" i="9"/>
  <c r="D45" i="9"/>
  <c r="F34" i="9"/>
  <c r="E52" i="9"/>
  <c r="Q13" i="8"/>
  <c r="R13" i="8"/>
  <c r="N13" i="8"/>
  <c r="O13" i="8"/>
  <c r="D51" i="9"/>
  <c r="D14" i="8"/>
  <c r="H8" i="9"/>
  <c r="K17" i="8"/>
  <c r="L17" i="8"/>
  <c r="E43" i="9"/>
  <c r="D55" i="9"/>
  <c r="F44" i="9"/>
  <c r="D53" i="9"/>
  <c r="D43" i="9"/>
  <c r="F32" i="9"/>
  <c r="D28" i="9"/>
  <c r="D103" i="8"/>
  <c r="G10" i="9"/>
  <c r="D18" i="8" s="1"/>
  <c r="D11" i="8"/>
  <c r="F19" i="9"/>
  <c r="D30" i="9"/>
  <c r="F21" i="9"/>
  <c r="E55" i="9"/>
  <c r="Q19" i="8"/>
  <c r="R19" i="8"/>
  <c r="N19" i="8"/>
  <c r="O19" i="8"/>
  <c r="E42" i="9"/>
  <c r="K15" i="8"/>
  <c r="L15" i="8"/>
  <c r="F33" i="9"/>
  <c r="H15" i="8"/>
  <c r="I15" i="8"/>
  <c r="F20" i="9"/>
  <c r="G19" i="8"/>
  <c r="F45" i="9"/>
  <c r="E40" i="9"/>
  <c r="K11" i="8"/>
  <c r="L11" i="8"/>
  <c r="F29" i="9"/>
  <c r="D22" i="8"/>
  <c r="N21" i="8"/>
  <c r="O21" i="8"/>
  <c r="E56" i="9"/>
  <c r="Q21" i="8"/>
  <c r="R21" i="8"/>
  <c r="D56" i="9"/>
  <c r="F56" i="9"/>
  <c r="P21" i="8"/>
  <c r="J15" i="8"/>
  <c r="J21" i="8"/>
  <c r="G13" i="8"/>
  <c r="F55" i="9"/>
  <c r="G17" i="8"/>
  <c r="J17" i="8"/>
  <c r="N17" i="8"/>
  <c r="O17" i="8"/>
  <c r="E54" i="9"/>
  <c r="Q17" i="8"/>
  <c r="R17" i="8"/>
  <c r="H10" i="9"/>
  <c r="F43" i="9"/>
  <c r="D54" i="9"/>
  <c r="F54" i="9"/>
  <c r="D39" i="9"/>
  <c r="D50" i="9" s="1"/>
  <c r="E53" i="9"/>
  <c r="Q15" i="8"/>
  <c r="R15" i="8"/>
  <c r="N15" i="8"/>
  <c r="O15" i="8"/>
  <c r="M21" i="8"/>
  <c r="F42" i="9"/>
  <c r="G15" i="8"/>
  <c r="J19" i="8"/>
  <c r="D41" i="9"/>
  <c r="F30" i="9"/>
  <c r="M19" i="8"/>
  <c r="J11" i="8"/>
  <c r="N11" i="8"/>
  <c r="O11" i="8"/>
  <c r="E51" i="9"/>
  <c r="F40" i="9"/>
  <c r="D52" i="9"/>
  <c r="F52" i="9"/>
  <c r="F41" i="9"/>
  <c r="P17" i="8"/>
  <c r="F53" i="9"/>
  <c r="M17" i="8"/>
  <c r="M15" i="8"/>
  <c r="J13" i="8"/>
  <c r="P19" i="8"/>
  <c r="M11" i="8"/>
  <c r="Q11" i="8"/>
  <c r="R11" i="8"/>
  <c r="F51" i="9"/>
  <c r="P13" i="8"/>
  <c r="P15" i="8"/>
  <c r="M13" i="8"/>
  <c r="P11" i="8"/>
  <c r="G103" i="8"/>
  <c r="J103" i="8"/>
  <c r="M103" i="8"/>
  <c r="P103" i="8"/>
  <c r="S103" i="8"/>
  <c r="J90" i="8"/>
  <c r="G90" i="8"/>
  <c r="P90" i="8"/>
  <c r="G98" i="8"/>
  <c r="S98" i="8"/>
  <c r="S95" i="8"/>
  <c r="S38" i="8"/>
  <c r="S83" i="8"/>
  <c r="D101" i="8"/>
  <c r="G101" i="8"/>
  <c r="S100" i="8"/>
  <c r="G102" i="8"/>
  <c r="J102" i="8"/>
  <c r="J74" i="8"/>
  <c r="J96" i="8" s="1"/>
  <c r="G31" i="8"/>
  <c r="D99" i="8"/>
  <c r="S99" i="8"/>
  <c r="G80" i="8"/>
  <c r="G97" i="8" s="1"/>
  <c r="M90" i="8"/>
  <c r="D90" i="8"/>
  <c r="M70" i="8"/>
  <c r="G96" i="8"/>
  <c r="S15" i="8"/>
  <c r="G49" i="8"/>
  <c r="J41" i="8"/>
  <c r="M41" i="8" s="1"/>
  <c r="P41" i="8" s="1"/>
  <c r="S19" i="8"/>
  <c r="S13" i="8"/>
  <c r="M65" i="8"/>
  <c r="P65" i="8" s="1"/>
  <c r="M44" i="8"/>
  <c r="P44" i="8" s="1"/>
  <c r="S44" i="8" s="1"/>
  <c r="M43" i="8"/>
  <c r="M47" i="8"/>
  <c r="P47" i="8" s="1"/>
  <c r="S47" i="8" s="1"/>
  <c r="M59" i="8"/>
  <c r="P59" i="8" s="1"/>
  <c r="M45" i="8"/>
  <c r="S17" i="8"/>
  <c r="M62" i="8"/>
  <c r="P62" i="8" s="1"/>
  <c r="S21" i="8"/>
  <c r="S11" i="8"/>
  <c r="J101" i="8"/>
  <c r="M101" i="8"/>
  <c r="P101" i="8"/>
  <c r="S101" i="8"/>
  <c r="S43" i="8"/>
  <c r="M102" i="8"/>
  <c r="P102" i="8"/>
  <c r="S90" i="8"/>
  <c r="S102" i="8"/>
  <c r="M28" i="8" l="1"/>
  <c r="P28" i="8" s="1"/>
  <c r="S29" i="8"/>
  <c r="M29" i="8"/>
  <c r="P29" i="8" s="1"/>
  <c r="M30" i="8"/>
  <c r="J31" i="8"/>
  <c r="P48" i="8"/>
  <c r="S48" i="8"/>
  <c r="P46" i="8"/>
  <c r="S46" i="8"/>
  <c r="S45" i="8"/>
  <c r="P45" i="8"/>
  <c r="S41" i="8"/>
  <c r="S55" i="8"/>
  <c r="M55" i="8"/>
  <c r="P55" i="8" s="1"/>
  <c r="S54" i="8"/>
  <c r="M54" i="8"/>
  <c r="P54" i="8" s="1"/>
  <c r="P52" i="8"/>
  <c r="S52" i="8"/>
  <c r="J56" i="8"/>
  <c r="S66" i="8"/>
  <c r="S65" i="8"/>
  <c r="S64" i="8"/>
  <c r="P63" i="8"/>
  <c r="S63" i="8"/>
  <c r="S62" i="8"/>
  <c r="P61" i="8"/>
  <c r="S61" i="8"/>
  <c r="S59" i="8"/>
  <c r="P73" i="8"/>
  <c r="S73" i="8" s="1"/>
  <c r="P72" i="8"/>
  <c r="S72" i="8" s="1"/>
  <c r="P71" i="8"/>
  <c r="S71" i="8"/>
  <c r="M74" i="8"/>
  <c r="M96" i="8" s="1"/>
  <c r="P70" i="8"/>
  <c r="P77" i="8"/>
  <c r="S77" i="8" s="1"/>
  <c r="S78" i="8"/>
  <c r="P78" i="8"/>
  <c r="P79" i="8"/>
  <c r="M80" i="8"/>
  <c r="M97" i="8" s="1"/>
  <c r="J80" i="8"/>
  <c r="G23" i="9"/>
  <c r="D20" i="8"/>
  <c r="G22" i="9"/>
  <c r="H22" i="9" s="1"/>
  <c r="G16" i="8"/>
  <c r="H20" i="9"/>
  <c r="G53" i="9"/>
  <c r="F17" i="9"/>
  <c r="G9" i="8" s="1"/>
  <c r="J67" i="8"/>
  <c r="G67" i="8"/>
  <c r="J49" i="8"/>
  <c r="F16" i="9"/>
  <c r="G16" i="9" s="1"/>
  <c r="H6" i="9"/>
  <c r="F39" i="9"/>
  <c r="M9" i="8" s="1"/>
  <c r="E50" i="9"/>
  <c r="N9" i="8"/>
  <c r="O9" i="8" s="1"/>
  <c r="G17" i="9"/>
  <c r="G10" i="8" s="1"/>
  <c r="F28" i="9"/>
  <c r="J9" i="8" s="1"/>
  <c r="G5" i="9"/>
  <c r="D8" i="8" s="1"/>
  <c r="E27" i="9"/>
  <c r="F13" i="9"/>
  <c r="D7" i="8"/>
  <c r="X111" i="8"/>
  <c r="X122" i="8" s="1"/>
  <c r="X117" i="8"/>
  <c r="G34" i="9"/>
  <c r="G33" i="9"/>
  <c r="G32" i="9"/>
  <c r="G21" i="9"/>
  <c r="G42" i="9"/>
  <c r="G31" i="9"/>
  <c r="G30" i="9"/>
  <c r="G19" i="9"/>
  <c r="H18" i="9"/>
  <c r="G12" i="8"/>
  <c r="J110" i="8"/>
  <c r="Z115" i="8" s="1"/>
  <c r="Z114" i="8" s="1"/>
  <c r="G110" i="8"/>
  <c r="Y115" i="8" s="1"/>
  <c r="Y114" i="8" s="1"/>
  <c r="D24" i="8" l="1"/>
  <c r="S28" i="8"/>
  <c r="M31" i="8"/>
  <c r="P30" i="8"/>
  <c r="P31" i="8" s="1"/>
  <c r="S31" i="8" s="1"/>
  <c r="S30" i="8"/>
  <c r="P74" i="8"/>
  <c r="P96" i="8" s="1"/>
  <c r="S96" i="8" s="1"/>
  <c r="S74" i="8"/>
  <c r="S70" i="8"/>
  <c r="P80" i="8"/>
  <c r="P97" i="8" s="1"/>
  <c r="J97" i="8"/>
  <c r="S79" i="8"/>
  <c r="G22" i="8"/>
  <c r="H23" i="9"/>
  <c r="G20" i="8"/>
  <c r="P67" i="8"/>
  <c r="M67" i="8"/>
  <c r="M56" i="8"/>
  <c r="P56" i="8"/>
  <c r="P49" i="8"/>
  <c r="M49" i="8"/>
  <c r="H5" i="9"/>
  <c r="H13" i="9" s="1"/>
  <c r="F24" i="9"/>
  <c r="G7" i="8"/>
  <c r="G23" i="8" s="1"/>
  <c r="G13" i="9"/>
  <c r="Q9" i="8"/>
  <c r="R9" i="8" s="1"/>
  <c r="F50" i="9"/>
  <c r="P9" i="8" s="1"/>
  <c r="S9" i="8" s="1"/>
  <c r="G28" i="9"/>
  <c r="H28" i="9" s="1"/>
  <c r="H17" i="9"/>
  <c r="D23" i="8"/>
  <c r="F27" i="9"/>
  <c r="K7" i="8"/>
  <c r="L7" i="8" s="1"/>
  <c r="E38" i="9"/>
  <c r="X120" i="8"/>
  <c r="D111" i="8" s="1"/>
  <c r="G45" i="9"/>
  <c r="G56" i="9"/>
  <c r="J22" i="8"/>
  <c r="H34" i="9"/>
  <c r="J20" i="8"/>
  <c r="H33" i="9"/>
  <c r="G44" i="9"/>
  <c r="G55" i="9"/>
  <c r="H21" i="9"/>
  <c r="G18" i="8"/>
  <c r="G43" i="9"/>
  <c r="G54" i="9"/>
  <c r="J18" i="8"/>
  <c r="H32" i="9"/>
  <c r="H31" i="9"/>
  <c r="J16" i="8"/>
  <c r="M16" i="8"/>
  <c r="H42" i="9"/>
  <c r="H53" i="9"/>
  <c r="P16" i="8"/>
  <c r="H30" i="9"/>
  <c r="J14" i="8"/>
  <c r="H19" i="9"/>
  <c r="G14" i="8"/>
  <c r="G52" i="9"/>
  <c r="G41" i="9"/>
  <c r="G29" i="9"/>
  <c r="G39" i="9"/>
  <c r="G24" i="9"/>
  <c r="H16" i="9"/>
  <c r="G8" i="8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D25" i="8" l="1"/>
  <c r="D105" i="8" s="1"/>
  <c r="S97" i="8"/>
  <c r="S80" i="8"/>
  <c r="H24" i="9"/>
  <c r="J10" i="8"/>
  <c r="Z120" i="8"/>
  <c r="J111" i="8" s="1"/>
  <c r="S67" i="8"/>
  <c r="S49" i="8"/>
  <c r="S42" i="8"/>
  <c r="S60" i="8"/>
  <c r="S56" i="8"/>
  <c r="S53" i="8"/>
  <c r="G50" i="9"/>
  <c r="P10" i="8" s="1"/>
  <c r="F38" i="9"/>
  <c r="E49" i="9"/>
  <c r="N7" i="8"/>
  <c r="O7" i="8" s="1"/>
  <c r="F35" i="9"/>
  <c r="J7" i="8"/>
  <c r="G27" i="9"/>
  <c r="Y120" i="8"/>
  <c r="G111" i="8" s="1"/>
  <c r="H56" i="9"/>
  <c r="P22" i="8"/>
  <c r="H45" i="9"/>
  <c r="M22" i="8"/>
  <c r="H55" i="9"/>
  <c r="P20" i="8"/>
  <c r="M20" i="8"/>
  <c r="H44" i="9"/>
  <c r="P18" i="8"/>
  <c r="H54" i="9"/>
  <c r="M18" i="8"/>
  <c r="S18" i="8" s="1"/>
  <c r="H43" i="9"/>
  <c r="S16" i="8"/>
  <c r="M14" i="8"/>
  <c r="H41" i="9"/>
  <c r="P14" i="8"/>
  <c r="H52" i="9"/>
  <c r="G51" i="9"/>
  <c r="G40" i="9"/>
  <c r="H29" i="9"/>
  <c r="J12" i="8"/>
  <c r="H39" i="9"/>
  <c r="M10" i="8"/>
  <c r="D88" i="8"/>
  <c r="G24" i="8"/>
  <c r="AA111" i="8"/>
  <c r="AA122" i="8" s="1"/>
  <c r="AA117" i="8"/>
  <c r="AB117" i="8"/>
  <c r="AB111" i="8"/>
  <c r="AB122" i="8" s="1"/>
  <c r="D94" i="8" l="1"/>
  <c r="D104" i="8" s="1"/>
  <c r="S22" i="8"/>
  <c r="S20" i="8"/>
  <c r="S14" i="8"/>
  <c r="H50" i="9"/>
  <c r="S10" i="8"/>
  <c r="H27" i="9"/>
  <c r="H35" i="9" s="1"/>
  <c r="J8" i="8"/>
  <c r="J24" i="8" s="1"/>
  <c r="G35" i="9"/>
  <c r="J23" i="8"/>
  <c r="F46" i="9"/>
  <c r="M7" i="8"/>
  <c r="M23" i="8" s="1"/>
  <c r="G38" i="9"/>
  <c r="F49" i="9"/>
  <c r="Q7" i="8"/>
  <c r="R7" i="8" s="1"/>
  <c r="M12" i="8"/>
  <c r="H40" i="9"/>
  <c r="P12" i="8"/>
  <c r="S12" i="8" s="1"/>
  <c r="H51" i="9"/>
  <c r="G25" i="8"/>
  <c r="G105" i="8" s="1"/>
  <c r="D113" i="8"/>
  <c r="AB120" i="8"/>
  <c r="P111" i="8" s="1"/>
  <c r="AA120" i="8"/>
  <c r="M111" i="8" s="1"/>
  <c r="P7" i="8" l="1"/>
  <c r="P23" i="8" s="1"/>
  <c r="S23" i="8" s="1"/>
  <c r="F57" i="9"/>
  <c r="G49" i="9"/>
  <c r="H49" i="9" s="1"/>
  <c r="H57" i="9" s="1"/>
  <c r="H38" i="9"/>
  <c r="H46" i="9" s="1"/>
  <c r="G46" i="9"/>
  <c r="M8" i="8"/>
  <c r="S7" i="8"/>
  <c r="J25" i="8"/>
  <c r="J105" i="8" s="1"/>
  <c r="D106" i="8"/>
  <c r="D114" i="8"/>
  <c r="G94" i="8"/>
  <c r="G88" i="8"/>
  <c r="J88" i="8" l="1"/>
  <c r="J113" i="8" s="1"/>
  <c r="J114" i="8" s="1"/>
  <c r="J94" i="8"/>
  <c r="J104" i="8" s="1"/>
  <c r="J106" i="8" s="1"/>
  <c r="M24" i="8"/>
  <c r="G57" i="9"/>
  <c r="P8" i="8"/>
  <c r="P24" i="8" s="1"/>
  <c r="P25" i="8" s="1"/>
  <c r="P105" i="8" s="1"/>
  <c r="G113" i="8"/>
  <c r="G104" i="8"/>
  <c r="S8" i="8" l="1"/>
  <c r="P88" i="8"/>
  <c r="P113" i="8" s="1"/>
  <c r="P114" i="8" s="1"/>
  <c r="P94" i="8"/>
  <c r="P104" i="8" s="1"/>
  <c r="P106" i="8" s="1"/>
  <c r="M25" i="8"/>
  <c r="M105" i="8" s="1"/>
  <c r="S24" i="8"/>
  <c r="G114" i="8"/>
  <c r="M94" i="8" l="1"/>
  <c r="M88" i="8"/>
  <c r="S25" i="8"/>
  <c r="G106" i="8"/>
  <c r="M113" i="8" l="1"/>
  <c r="S88" i="8"/>
  <c r="M104" i="8"/>
  <c r="S94" i="8"/>
  <c r="S104" i="8" l="1"/>
  <c r="M114" i="8"/>
  <c r="S114" i="8" s="1"/>
  <c r="S113" i="8"/>
  <c r="M106" i="8" l="1"/>
  <c r="S106" i="8" s="1"/>
  <c r="S105" i="8"/>
</calcChain>
</file>

<file path=xl/sharedStrings.xml><?xml version="1.0" encoding="utf-8"?>
<sst xmlns="http://schemas.openxmlformats.org/spreadsheetml/2006/main" count="157" uniqueCount="120">
  <si>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</si>
  <si>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</si>
  <si>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</si>
  <si>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</si>
  <si>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</si>
  <si>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</si>
  <si>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</si>
  <si>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</si>
  <si>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</si>
  <si>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</si>
  <si>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</si>
  <si>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</si>
  <si>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</si>
  <si>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</si>
  <si>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</si>
  <si>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</si>
  <si>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</si>
  <si>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</si>
  <si>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</si>
  <si>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</si>
  <si>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</si>
  <si>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</si>
  <si>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</si>
  <si>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</si>
  <si>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</si>
  <si>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</si>
  <si>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</si>
  <si>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</si>
  <si>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</si>
  <si>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</si>
  <si>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</si>
  <si>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</si>
  <si>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</si>
  <si>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</si>
  <si>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</si>
  <si>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</si>
  <si>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</si>
  <si>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</si>
  <si>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</si>
  <si>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</si>
  <si>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</si>
  <si>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</si>
  <si>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</si>
  <si>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</si>
  <si>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</si>
  <si>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</si>
  <si>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</si>
  <si>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</si>
  <si>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</si>
  <si>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</si>
  <si>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</si>
  <si>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</si>
  <si>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</si>
  <si>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</si>
  <si>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</si>
  <si>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</si>
  <si>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</si>
  <si>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</si>
  <si>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</si>
  <si>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</si>
  <si>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</si>
  <si>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</si>
  <si>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</si>
  <si>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</si>
  <si>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</si>
  <si>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</si>
  <si>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</si>
  <si>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</si>
  <si>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</si>
  <si>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</si>
  <si>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</si>
  <si>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</si>
  <si>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</si>
  <si>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</si>
  <si>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</si>
  <si>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</si>
  <si>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</si>
  <si>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</si>
  <si>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</si>
  <si>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</si>
  <si>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</si>
  <si>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</si>
  <si>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</si>
  <si>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</si>
  <si>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</si>
  <si>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</si>
  <si>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</si>
  <si>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</si>
  <si>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</si>
  <si>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</si>
  <si>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</si>
  <si>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</si>
  <si>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.</t>
  </si>
  <si>
    <t>Indirect Costs @ 50% S&amp;W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</si>
  <si>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</si>
  <si>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</si>
  <si>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</si>
  <si>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</si>
  <si>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</si>
  <si>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</si>
  <si>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</si>
  <si>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</si>
  <si>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</si>
  <si>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</si>
  <si>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</si>
  <si>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</si>
  <si>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</si>
  <si>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</si>
  <si>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</si>
  <si>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</si>
  <si>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</si>
  <si>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</si>
  <si>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</si>
  <si>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 xml:space="preserve">PI:  </t>
  </si>
  <si>
    <t xml:space="preserve">Project or Core:  </t>
  </si>
  <si>
    <t>Summer (SM), Academic (AM), or Calendar Months (CM)</t>
  </si>
  <si>
    <t>ESU F&amp;A Calc: 50% Direct salaries and wages including all fringe benefits. Dated 08/04/2016</t>
  </si>
  <si>
    <t>* Enter the total cost in column D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</si>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</sst>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4" xfId="0" applyNumberFormat="1" applyFill="1" applyBorder="1"/>
    <xf numFmtId="0" fontId="0" fillId="12" borderId="4" xfId="0" applyFill="1" applyBorder="1"/>
    <xf numFmtId="0" fontId="3" fillId="12" borderId="0" xfId="0" applyFont="1" applyFill="1"/>
    <xf numFmtId="43" fontId="3" fillId="12" borderId="0" xfId="1" applyFont="1" applyFill="1" applyBorder="1"/>
    <xf numFmtId="167" fontId="3" fillId="12" borderId="0" xfId="0" applyNumberFormat="1" applyFont="1" applyFill="1"/>
    <xf numFmtId="0" fontId="3" fillId="12" borderId="6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7" xfId="0" applyNumberFormat="1" applyBorder="1"/>
    <xf numFmtId="9" fontId="0" fillId="2" borderId="8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2" xfId="0" applyNumberFormat="1" applyFont="1" applyBorder="1" applyProtection="1">
      <protection locked="0"/>
    </xf>
    <xf numFmtId="168" fontId="14" fillId="4" borderId="13" xfId="0" applyNumberFormat="1" applyFont="1" applyFill="1" applyBorder="1" applyProtection="1">
      <protection locked="0"/>
    </xf>
    <xf numFmtId="167" fontId="14" fillId="0" borderId="14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5" xfId="2" applyNumberFormat="1" applyFont="1" applyFill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9" fontId="14" fillId="4" borderId="17" xfId="0" applyNumberFormat="1" applyFont="1" applyFill="1" applyBorder="1" applyProtection="1">
      <protection locked="0"/>
    </xf>
    <xf numFmtId="166" fontId="13" fillId="0" borderId="9" xfId="0" applyNumberFormat="1" applyFont="1" applyBorder="1" applyAlignment="1" applyProtection="1">
      <alignment horizontal="center" wrapText="1"/>
      <protection locked="0"/>
    </xf>
    <xf numFmtId="164" fontId="13" fillId="0" borderId="10" xfId="0" applyNumberFormat="1" applyFont="1" applyBorder="1" applyAlignment="1" applyProtection="1">
      <alignment horizontal="center" wrapText="1"/>
      <protection locked="0"/>
    </xf>
    <xf numFmtId="2" fontId="1" fillId="0" borderId="11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5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5" xfId="1" applyNumberFormat="1" applyFont="1" applyFill="1" applyBorder="1"/>
    <xf numFmtId="167" fontId="0" fillId="7" borderId="14" xfId="0" applyNumberFormat="1" applyFill="1" applyBorder="1"/>
    <xf numFmtId="9" fontId="0" fillId="7" borderId="15" xfId="0" applyNumberFormat="1" applyFill="1" applyBorder="1"/>
    <xf numFmtId="167" fontId="0" fillId="7" borderId="12" xfId="0" applyNumberFormat="1" applyFill="1" applyBorder="1"/>
    <xf numFmtId="9" fontId="0" fillId="7" borderId="13" xfId="0" applyNumberFormat="1" applyFill="1" applyBorder="1"/>
    <xf numFmtId="167" fontId="3" fillId="4" borderId="14" xfId="0" applyNumberFormat="1" applyFont="1" applyFill="1" applyBorder="1"/>
    <xf numFmtId="166" fontId="3" fillId="4" borderId="0" xfId="0" applyNumberFormat="1" applyFont="1" applyFill="1"/>
    <xf numFmtId="2" fontId="3" fillId="4" borderId="15" xfId="0" applyNumberFormat="1" applyFont="1" applyFill="1" applyBorder="1"/>
    <xf numFmtId="167" fontId="3" fillId="0" borderId="14" xfId="0" applyNumberFormat="1" applyFont="1" applyBorder="1"/>
    <xf numFmtId="166" fontId="3" fillId="0" borderId="0" xfId="0" applyNumberFormat="1" applyFont="1"/>
    <xf numFmtId="2" fontId="3" fillId="0" borderId="15" xfId="0" applyNumberFormat="1" applyFont="1" applyBorder="1"/>
    <xf numFmtId="2" fontId="3" fillId="0" borderId="15" xfId="0" applyNumberFormat="1" applyFont="1" applyBorder="1" applyProtection="1">
      <protection locked="0"/>
    </xf>
    <xf numFmtId="167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0" fillId="4" borderId="0" xfId="0" applyNumberFormat="1" applyFill="1"/>
    <xf numFmtId="2" fontId="0" fillId="4" borderId="15" xfId="0" applyNumberFormat="1" applyFill="1" applyBorder="1"/>
    <xf numFmtId="167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5" xfId="0" applyNumberFormat="1" applyFont="1" applyFill="1" applyBorder="1"/>
    <xf numFmtId="167" fontId="0" fillId="0" borderId="14" xfId="0" applyNumberFormat="1" applyBorder="1"/>
    <xf numFmtId="2" fontId="0" fillId="0" borderId="15" xfId="0" applyNumberFormat="1" applyBorder="1"/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167" fontId="3" fillId="0" borderId="14" xfId="0" applyNumberFormat="1" applyFont="1" applyBorder="1" applyProtection="1">
      <protection locked="0"/>
    </xf>
    <xf numFmtId="167" fontId="3" fillId="11" borderId="14" xfId="0" applyNumberFormat="1" applyFont="1" applyFill="1" applyBorder="1"/>
    <xf numFmtId="164" fontId="3" fillId="11" borderId="0" xfId="0" applyNumberFormat="1" applyFont="1" applyFill="1"/>
    <xf numFmtId="3" fontId="3" fillId="11" borderId="15" xfId="0" applyNumberFormat="1" applyFont="1" applyFill="1" applyBorder="1"/>
    <xf numFmtId="166" fontId="0" fillId="0" borderId="14" xfId="0" applyNumberFormat="1" applyBorder="1" applyProtection="1">
      <protection locked="0"/>
    </xf>
    <xf numFmtId="167" fontId="3" fillId="5" borderId="18" xfId="0" applyNumberFormat="1" applyFont="1" applyFill="1" applyBorder="1"/>
    <xf numFmtId="164" fontId="0" fillId="5" borderId="0" xfId="0" applyNumberFormat="1" applyFill="1"/>
    <xf numFmtId="3" fontId="0" fillId="5" borderId="15" xfId="0" applyNumberFormat="1" applyFill="1" applyBorder="1"/>
    <xf numFmtId="3" fontId="0" fillId="0" borderId="15" xfId="0" applyNumberFormat="1" applyBorder="1" applyProtection="1">
      <protection locked="0"/>
    </xf>
    <xf numFmtId="167" fontId="2" fillId="0" borderId="14" xfId="0" applyNumberFormat="1" applyFont="1" applyBorder="1"/>
    <xf numFmtId="164" fontId="2" fillId="0" borderId="0" xfId="0" applyNumberFormat="1" applyFont="1"/>
    <xf numFmtId="9" fontId="2" fillId="0" borderId="15" xfId="0" applyNumberFormat="1" applyFont="1" applyBorder="1"/>
    <xf numFmtId="167" fontId="3" fillId="12" borderId="14" xfId="0" applyNumberFormat="1" applyFont="1" applyFill="1" applyBorder="1"/>
    <xf numFmtId="3" fontId="0" fillId="0" borderId="15" xfId="0" applyNumberFormat="1" applyBorder="1"/>
    <xf numFmtId="167" fontId="3" fillId="6" borderId="14" xfId="0" applyNumberFormat="1" applyFont="1" applyFill="1" applyBorder="1"/>
    <xf numFmtId="164" fontId="3" fillId="6" borderId="0" xfId="0" applyNumberFormat="1" applyFont="1" applyFill="1"/>
    <xf numFmtId="3" fontId="3" fillId="6" borderId="15" xfId="0" applyNumberFormat="1" applyFont="1" applyFill="1" applyBorder="1"/>
    <xf numFmtId="167" fontId="2" fillId="12" borderId="14" xfId="1" applyNumberFormat="1" applyFont="1" applyFill="1" applyBorder="1"/>
    <xf numFmtId="3" fontId="3" fillId="12" borderId="15" xfId="0" applyNumberFormat="1" applyFont="1" applyFill="1" applyBorder="1"/>
    <xf numFmtId="167" fontId="3" fillId="9" borderId="14" xfId="0" applyNumberFormat="1" applyFont="1" applyFill="1" applyBorder="1"/>
    <xf numFmtId="3" fontId="3" fillId="9" borderId="15" xfId="0" applyNumberFormat="1" applyFont="1" applyFill="1" applyBorder="1"/>
    <xf numFmtId="164" fontId="3" fillId="3" borderId="7" xfId="0" applyNumberFormat="1" applyFont="1" applyFill="1" applyBorder="1"/>
    <xf numFmtId="3" fontId="3" fillId="3" borderId="17" xfId="0" applyNumberFormat="1" applyFont="1" applyFill="1" applyBorder="1"/>
    <xf numFmtId="167" fontId="2" fillId="12" borderId="0" xfId="0" applyNumberFormat="1" applyFont="1" applyFill="1"/>
    <xf numFmtId="167" fontId="0" fillId="12" borderId="0" xfId="0" applyNumberFormat="1" applyFill="1"/>
    <xf numFmtId="166" fontId="3" fillId="12" borderId="0" xfId="0" applyNumberFormat="1" applyFont="1" applyFill="1"/>
    <xf numFmtId="167" fontId="3" fillId="12" borderId="3" xfId="0" applyNumberFormat="1" applyFont="1" applyFill="1" applyBorder="1"/>
    <xf numFmtId="167" fontId="3" fillId="12" borderId="2" xfId="0" applyNumberFormat="1" applyFont="1" applyFill="1" applyBorder="1"/>
    <xf numFmtId="167" fontId="3" fillId="12" borderId="1" xfId="0" applyNumberFormat="1" applyFont="1" applyFill="1" applyBorder="1"/>
    <xf numFmtId="9" fontId="3" fillId="0" borderId="7" xfId="5" applyFont="1" applyBorder="1" applyAlignment="1">
      <alignment horizontal="center"/>
    </xf>
    <xf numFmtId="9" fontId="0" fillId="0" borderId="0" xfId="5" applyFont="1"/>
    <xf numFmtId="9" fontId="3" fillId="0" borderId="7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2" xfId="0" applyNumberFormat="1" applyFont="1" applyFill="1" applyBorder="1"/>
    <xf numFmtId="164" fontId="3" fillId="13" borderId="0" xfId="0" applyNumberFormat="1" applyFont="1" applyFill="1"/>
    <xf numFmtId="3" fontId="3" fillId="13" borderId="15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9" xfId="0" applyFont="1" applyBorder="1"/>
    <xf numFmtId="9" fontId="3" fillId="0" borderId="20" xfId="0" applyNumberFormat="1" applyFont="1" applyBorder="1"/>
    <xf numFmtId="0" fontId="0" fillId="0" borderId="21" xfId="0" applyBorder="1"/>
    <xf numFmtId="9" fontId="0" fillId="0" borderId="22" xfId="0" applyNumberFormat="1" applyBorder="1"/>
    <xf numFmtId="0" fontId="0" fillId="0" borderId="23" xfId="0" applyBorder="1"/>
    <xf numFmtId="9" fontId="0" fillId="0" borderId="24" xfId="0" applyNumberFormat="1" applyBorder="1"/>
    <xf numFmtId="167" fontId="3" fillId="3" borderId="16" xfId="0" applyNumberFormat="1" applyFont="1" applyFill="1" applyBorder="1"/>
    <xf numFmtId="167" fontId="3" fillId="2" borderId="12" xfId="0" applyNumberFormat="1" applyFont="1" applyFill="1" applyBorder="1"/>
    <xf numFmtId="164" fontId="3" fillId="2" borderId="2" xfId="0" applyNumberFormat="1" applyFont="1" applyFill="1" applyBorder="1"/>
    <xf numFmtId="3" fontId="3" fillId="2" borderId="13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5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5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6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8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4" xfId="0" applyNumberFormat="1" applyFont="1" applyFill="1" applyBorder="1"/>
    <xf numFmtId="164" fontId="3" fillId="17" borderId="0" xfId="0" applyNumberFormat="1" applyFont="1" applyFill="1"/>
    <xf numFmtId="3" fontId="3" fillId="17" borderId="15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4" xfId="0" applyNumberFormat="1" applyFont="1" applyFill="1" applyBorder="1"/>
    <xf numFmtId="164" fontId="17" fillId="17" borderId="0" xfId="0" applyNumberFormat="1" applyFont="1" applyFill="1"/>
    <xf numFmtId="3" fontId="17" fillId="17" borderId="15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0" fillId="19" borderId="0" xfId="5" applyFont="1" applyFill="1"/>
    <xf numFmtId="9" fontId="3" fillId="16" borderId="0" xfId="5" applyFont="1" applyFill="1"/>
    <xf numFmtId="0" fontId="0" fillId="13" borderId="0" xfId="0" applyFill="1"/>
    <xf numFmtId="9" fontId="0" fillId="13" borderId="0" xfId="5" applyFont="1" applyFill="1"/>
    <xf numFmtId="0" fontId="0" fillId="19" borderId="0" xfId="0" applyFill="1"/>
    <xf numFmtId="0" fontId="3" fillId="16" borderId="0" xfId="0" applyFont="1" applyFill="1"/>
    <xf numFmtId="9" fontId="3" fillId="19" borderId="0" xfId="5" applyFont="1" applyFill="1"/>
    <xf numFmtId="169" fontId="0" fillId="16" borderId="0" xfId="5" applyNumberFormat="1" applyFont="1" applyFill="1"/>
    <xf numFmtId="0" fontId="5" fillId="0" borderId="0" xfId="0" applyFont="1"/>
    <xf numFmtId="0" fontId="21" fillId="0" borderId="0" xfId="0" applyFont="1"/>
    <xf numFmtId="0" fontId="5" fillId="0" borderId="0" xfId="0" applyFont="1" applyAlignment="1">
      <alignment wrapText="1"/>
    </xf>
    <xf numFmtId="0" fontId="0" fillId="15" borderId="0" xfId="0" applyFill="1" applyAlignment="1" applyProtection="1">
      <alignment horizontal="left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</xdr:colOff>
      <xdr:row>106</xdr:row>
      <xdr:rowOff>11906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3881437" y="17466469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zoomScale="80" zoomScaleNormal="80" workbookViewId="0"/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140625" style="3" customWidth="1"/>
    <col min="12" max="12" width="8.42578125" style="2" customWidth="1"/>
    <col min="13" max="13" width="10.7109375" style="6" customWidth="1"/>
    <col min="14" max="14" width="6.2851562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customWidth="1"/>
    <col min="20" max="20" width="18.5703125" hidden="1" customWidth="1"/>
    <col min="21" max="22" width="8.7109375" hidden="1" customWidth="1"/>
    <col min="23" max="23" width="11" hidden="1" customWidth="1"/>
    <col min="24" max="24" width="11.140625" hidden="1" customWidth="1"/>
    <col min="25" max="28" width="8.7109375" hidden="1" customWidth="1"/>
  </cols>
  <sheetData>
    <row r="1" spans="1:22" ht="15.75">
      <c r="A1" s="38"/>
      <c r="B1" s="38"/>
      <c r="C1" s="38"/>
      <c r="D1" s="41"/>
      <c r="E1" s="39"/>
      <c r="F1" s="40"/>
      <c r="G1" s="41"/>
      <c r="H1" s="39"/>
      <c r="I1" s="40"/>
      <c r="J1" s="41"/>
      <c r="K1" s="39"/>
      <c r="L1" s="40"/>
      <c r="M1" s="41"/>
      <c r="N1" s="39"/>
      <c r="O1" s="40"/>
      <c r="P1" s="41"/>
      <c r="Q1" s="39"/>
      <c r="R1" s="40"/>
      <c r="S1" s="32"/>
      <c r="T1" s="1"/>
      <c r="U1" s="1"/>
    </row>
    <row r="2" spans="1:22" ht="15">
      <c r="A2" s="42" t="s">
        <v>113</v>
      </c>
      <c r="B2" s="43"/>
      <c r="C2" s="43"/>
      <c r="D2" s="43"/>
      <c r="E2" s="219" t="s">
        <v>114</v>
      </c>
      <c r="F2" s="220"/>
      <c r="G2" s="220"/>
      <c r="H2" s="220"/>
      <c r="I2" s="220"/>
      <c r="J2" s="220"/>
      <c r="K2" s="220"/>
      <c r="L2" s="220"/>
      <c r="M2" s="220"/>
      <c r="N2" s="43"/>
      <c r="O2" s="43"/>
      <c r="P2" s="44"/>
      <c r="Q2" s="43"/>
      <c r="R2" s="43"/>
    </row>
    <row r="3" spans="1:22">
      <c r="A3" s="144" t="s">
        <v>0</v>
      </c>
      <c r="B3" s="43"/>
      <c r="C3" s="43"/>
      <c r="D3" s="43"/>
      <c r="E3" s="45"/>
      <c r="F3" s="43"/>
      <c r="G3" s="43"/>
      <c r="H3" s="45"/>
      <c r="I3" s="43"/>
      <c r="J3" s="43"/>
      <c r="K3" s="45"/>
      <c r="L3" s="43"/>
      <c r="M3" s="43"/>
      <c r="N3" s="45"/>
      <c r="O3" s="43"/>
      <c r="P3" s="43"/>
      <c r="Q3" s="45"/>
      <c r="R3" s="43"/>
    </row>
    <row r="4" spans="1:22" ht="13.5" thickBot="1">
      <c r="A4" s="144"/>
      <c r="B4" s="43"/>
      <c r="C4" s="43"/>
      <c r="D4" s="43"/>
      <c r="E4" s="217"/>
      <c r="F4" s="217"/>
      <c r="G4" s="43"/>
      <c r="H4" s="217"/>
      <c r="I4" s="217"/>
      <c r="J4" s="43"/>
      <c r="K4" s="217"/>
      <c r="L4" s="217"/>
      <c r="M4" s="43"/>
      <c r="N4" s="217"/>
      <c r="O4" s="217"/>
      <c r="P4" s="43"/>
      <c r="Q4" s="217"/>
      <c r="R4" s="218"/>
      <c r="S4" s="80"/>
    </row>
    <row r="5" spans="1:22" s="18" customFormat="1" ht="30">
      <c r="A5" s="165" t="s">
        <v>1</v>
      </c>
      <c r="B5" s="165" t="s">
        <v>2</v>
      </c>
      <c r="C5" s="166" t="s">
        <v>3</v>
      </c>
      <c r="D5" s="74" t="s">
        <v>4</v>
      </c>
      <c r="E5" s="75" t="s">
        <v>82</v>
      </c>
      <c r="F5" s="76" t="s">
        <v>5</v>
      </c>
      <c r="G5" s="74" t="s">
        <v>6</v>
      </c>
      <c r="H5" s="75" t="str">
        <f>E5</f>
        <v>Effort</v>
      </c>
      <c r="I5" s="76" t="s">
        <v>5</v>
      </c>
      <c r="J5" s="74" t="s">
        <v>7</v>
      </c>
      <c r="K5" s="75" t="str">
        <f>H5</f>
        <v>Effort</v>
      </c>
      <c r="L5" s="76" t="s">
        <v>5</v>
      </c>
      <c r="M5" s="74" t="s">
        <v>8</v>
      </c>
      <c r="N5" s="75" t="str">
        <f>K5</f>
        <v>Effort</v>
      </c>
      <c r="O5" s="76" t="s">
        <v>5</v>
      </c>
      <c r="P5" s="74" t="s">
        <v>9</v>
      </c>
      <c r="Q5" s="75" t="str">
        <f>N5</f>
        <v>Effort</v>
      </c>
      <c r="R5" s="76" t="s">
        <v>5</v>
      </c>
      <c r="S5" s="79" t="s">
        <v>10</v>
      </c>
    </row>
    <row r="6" spans="1:22">
      <c r="A6" s="44" t="s">
        <v>11</v>
      </c>
      <c r="B6" s="44"/>
      <c r="C6" s="60"/>
      <c r="D6" s="68"/>
      <c r="E6" s="77"/>
      <c r="F6" s="78"/>
      <c r="G6" s="68"/>
      <c r="H6" s="77"/>
      <c r="I6" s="78"/>
      <c r="J6" s="68"/>
      <c r="K6" s="77"/>
      <c r="L6" s="78"/>
      <c r="M6" s="68"/>
      <c r="N6" s="77"/>
      <c r="O6" s="78"/>
      <c r="P6" s="68"/>
      <c r="Q6" s="77"/>
      <c r="R6" s="78"/>
      <c r="S6" s="80"/>
    </row>
    <row r="7" spans="1:22" ht="15">
      <c r="A7" s="59" t="str">
        <f>'Personnel Data Entry'!A5</f>
        <v>PI</v>
      </c>
      <c r="B7" s="64" t="str">
        <f>'Personnel Data Entry'!B5</f>
        <v>PI</v>
      </c>
      <c r="C7" s="61">
        <f>'Personnel Data Entry'!D5</f>
        <v>0</v>
      </c>
      <c r="D7" s="68">
        <f>'Personnel Data Entry'!F5</f>
        <v>0</v>
      </c>
      <c r="E7" s="69">
        <f>'Personnel Data Entry'!E5</f>
        <v>0</v>
      </c>
      <c r="F7" s="70">
        <f>E7/12</f>
        <v>0</v>
      </c>
      <c r="G7" s="68">
        <f>'Personnel Data Entry'!F16</f>
        <v>0</v>
      </c>
      <c r="H7" s="69">
        <f>'Personnel Data Entry'!E16</f>
        <v>0</v>
      </c>
      <c r="I7" s="70">
        <f>H7/12</f>
        <v>0</v>
      </c>
      <c r="J7" s="68">
        <f>'Personnel Data Entry'!F27</f>
        <v>0</v>
      </c>
      <c r="K7" s="69">
        <f>'Personnel Data Entry'!E27</f>
        <v>0</v>
      </c>
      <c r="L7" s="70">
        <f>K7/12</f>
        <v>0</v>
      </c>
      <c r="M7" s="68">
        <f>'Personnel Data Entry'!F38</f>
        <v>0</v>
      </c>
      <c r="N7" s="69">
        <f>'Personnel Data Entry'!E38</f>
        <v>0</v>
      </c>
      <c r="O7" s="70">
        <f>N7/12</f>
        <v>0</v>
      </c>
      <c r="P7" s="68">
        <f>'Personnel Data Entry'!F49</f>
        <v>0</v>
      </c>
      <c r="Q7" s="69">
        <f>'Personnel Data Entry'!E49</f>
        <v>0</v>
      </c>
      <c r="R7" s="70">
        <f>Q7/12</f>
        <v>0</v>
      </c>
      <c r="S7" s="36">
        <f>D7+G7+J7+M7+P7</f>
        <v>0</v>
      </c>
      <c r="V7" s="10"/>
    </row>
    <row r="8" spans="1:22" ht="15">
      <c r="A8" s="141" t="s">
        <v>12</v>
      </c>
      <c r="B8" s="138">
        <f>'Personnel Data Entry'!C5</f>
        <v>0.18</v>
      </c>
      <c r="C8" s="62"/>
      <c r="D8" s="66">
        <f>'Personnel Data Entry'!G5</f>
        <v>0</v>
      </c>
      <c r="E8" s="63"/>
      <c r="F8" s="67"/>
      <c r="G8" s="66">
        <f>'Personnel Data Entry'!G16</f>
        <v>0</v>
      </c>
      <c r="H8" s="63"/>
      <c r="I8" s="67"/>
      <c r="J8" s="66">
        <f>'Personnel Data Entry'!G27</f>
        <v>0</v>
      </c>
      <c r="K8" s="63"/>
      <c r="L8" s="67"/>
      <c r="M8" s="66">
        <f>'Personnel Data Entry'!G38</f>
        <v>0</v>
      </c>
      <c r="N8" s="63"/>
      <c r="O8" s="67"/>
      <c r="P8" s="66">
        <f>'Personnel Data Entry'!G49</f>
        <v>0</v>
      </c>
      <c r="Q8" s="63"/>
      <c r="R8" s="67"/>
      <c r="S8" s="36">
        <f t="shared" ref="S8:S22" si="0">D8+G8+J8+M8+P8</f>
        <v>0</v>
      </c>
      <c r="V8" s="10"/>
    </row>
    <row r="9" spans="1:22" ht="15">
      <c r="A9" s="142">
        <f>'Personnel Data Entry'!A6</f>
        <v>0</v>
      </c>
      <c r="B9" s="139">
        <f>'Personnel Data Entry'!B6</f>
        <v>0</v>
      </c>
      <c r="C9" s="61">
        <f>'Personnel Data Entry'!D6</f>
        <v>0</v>
      </c>
      <c r="D9" s="68">
        <f>'Personnel Data Entry'!F6</f>
        <v>0</v>
      </c>
      <c r="E9" s="69">
        <f>'Personnel Data Entry'!E6</f>
        <v>0</v>
      </c>
      <c r="F9" s="70">
        <f>E9/12</f>
        <v>0</v>
      </c>
      <c r="G9" s="68">
        <f>'Personnel Data Entry'!F17</f>
        <v>0</v>
      </c>
      <c r="H9" s="69">
        <f>'Personnel Data Entry'!E17</f>
        <v>0</v>
      </c>
      <c r="I9" s="70">
        <f>H9/12</f>
        <v>0</v>
      </c>
      <c r="J9" s="68">
        <f>'Personnel Data Entry'!F28</f>
        <v>0</v>
      </c>
      <c r="K9" s="69">
        <f>'Personnel Data Entry'!E28</f>
        <v>0</v>
      </c>
      <c r="L9" s="70">
        <f>K9/12</f>
        <v>0</v>
      </c>
      <c r="M9" s="68">
        <f>'Personnel Data Entry'!F39</f>
        <v>0</v>
      </c>
      <c r="N9" s="69">
        <f>'Personnel Data Entry'!E39</f>
        <v>0</v>
      </c>
      <c r="O9" s="70">
        <f>N9/12</f>
        <v>0</v>
      </c>
      <c r="P9" s="68">
        <f>'Personnel Data Entry'!F50</f>
        <v>0</v>
      </c>
      <c r="Q9" s="69">
        <f>'Personnel Data Entry'!E50</f>
        <v>0</v>
      </c>
      <c r="R9" s="70">
        <f>Q9/12</f>
        <v>0</v>
      </c>
      <c r="S9" s="36">
        <f t="shared" si="0"/>
        <v>0</v>
      </c>
      <c r="V9" s="10"/>
    </row>
    <row r="10" spans="1:22" ht="15">
      <c r="A10" s="141" t="s">
        <v>12</v>
      </c>
      <c r="B10" s="138">
        <f>'Personnel Data Entry'!C6</f>
        <v>0.18</v>
      </c>
      <c r="C10" s="62"/>
      <c r="D10" s="66">
        <f>'Personnel Data Entry'!G6</f>
        <v>0</v>
      </c>
      <c r="E10" s="63"/>
      <c r="F10" s="67"/>
      <c r="G10" s="66">
        <f>'Personnel Data Entry'!G17</f>
        <v>0</v>
      </c>
      <c r="H10" s="63"/>
      <c r="I10" s="67"/>
      <c r="J10" s="66">
        <f>'Personnel Data Entry'!G28</f>
        <v>0</v>
      </c>
      <c r="K10" s="63"/>
      <c r="L10" s="67"/>
      <c r="M10" s="66">
        <f>'Personnel Data Entry'!G39</f>
        <v>0</v>
      </c>
      <c r="N10" s="63"/>
      <c r="O10" s="67"/>
      <c r="P10" s="66">
        <f>'Personnel Data Entry'!G50</f>
        <v>0</v>
      </c>
      <c r="Q10" s="63"/>
      <c r="R10" s="67"/>
      <c r="S10" s="36">
        <f t="shared" si="0"/>
        <v>0</v>
      </c>
      <c r="V10" s="10"/>
    </row>
    <row r="11" spans="1:22" ht="15">
      <c r="A11" s="142">
        <f>'Personnel Data Entry'!A7</f>
        <v>0</v>
      </c>
      <c r="B11" s="139">
        <f>'Personnel Data Entry'!B7</f>
        <v>0</v>
      </c>
      <c r="C11" s="61">
        <f>'Personnel Data Entry'!D7</f>
        <v>0</v>
      </c>
      <c r="D11" s="68">
        <f>'Personnel Data Entry'!F7</f>
        <v>0</v>
      </c>
      <c r="E11" s="69">
        <f>'Personnel Data Entry'!E7</f>
        <v>0</v>
      </c>
      <c r="F11" s="70">
        <f>E11/12</f>
        <v>0</v>
      </c>
      <c r="G11" s="68">
        <f>'Personnel Data Entry'!F18</f>
        <v>0</v>
      </c>
      <c r="H11" s="69">
        <f>'Personnel Data Entry'!E18</f>
        <v>0</v>
      </c>
      <c r="I11" s="70">
        <f>H11/12</f>
        <v>0</v>
      </c>
      <c r="J11" s="68">
        <f>'Personnel Data Entry'!F29</f>
        <v>0</v>
      </c>
      <c r="K11" s="69">
        <f>'Personnel Data Entry'!E29</f>
        <v>0</v>
      </c>
      <c r="L11" s="70">
        <f>K11/12</f>
        <v>0</v>
      </c>
      <c r="M11" s="68">
        <f>'Personnel Data Entry'!F40</f>
        <v>0</v>
      </c>
      <c r="N11" s="69">
        <f>'Personnel Data Entry'!E40</f>
        <v>0</v>
      </c>
      <c r="O11" s="70">
        <f>N11/12</f>
        <v>0</v>
      </c>
      <c r="P11" s="68">
        <f>'Personnel Data Entry'!F51</f>
        <v>0</v>
      </c>
      <c r="Q11" s="69">
        <f>'Personnel Data Entry'!E51</f>
        <v>0</v>
      </c>
      <c r="R11" s="70">
        <f>Q11/12</f>
        <v>0</v>
      </c>
      <c r="S11" s="36">
        <f t="shared" si="0"/>
        <v>0</v>
      </c>
      <c r="V11" s="10"/>
    </row>
    <row r="12" spans="1:22" ht="15">
      <c r="A12" s="141" t="s">
        <v>12</v>
      </c>
      <c r="B12" s="138">
        <f>'Personnel Data Entry'!C7</f>
        <v>0.18</v>
      </c>
      <c r="C12" s="62"/>
      <c r="D12" s="66">
        <f>'Personnel Data Entry'!G7</f>
        <v>0</v>
      </c>
      <c r="E12" s="63"/>
      <c r="F12" s="67"/>
      <c r="G12" s="66">
        <f>'Personnel Data Entry'!G18</f>
        <v>0</v>
      </c>
      <c r="H12" s="63"/>
      <c r="I12" s="67"/>
      <c r="J12" s="66">
        <f>'Personnel Data Entry'!G29</f>
        <v>0</v>
      </c>
      <c r="K12" s="63"/>
      <c r="L12" s="67"/>
      <c r="M12" s="66">
        <f>'Personnel Data Entry'!G40</f>
        <v>0</v>
      </c>
      <c r="N12" s="63"/>
      <c r="O12" s="67"/>
      <c r="P12" s="66">
        <f>'Personnel Data Entry'!G51</f>
        <v>0</v>
      </c>
      <c r="Q12" s="63"/>
      <c r="R12" s="67"/>
      <c r="S12" s="36">
        <f t="shared" si="0"/>
        <v>0</v>
      </c>
      <c r="V12" s="10"/>
    </row>
    <row r="13" spans="1:22" ht="15">
      <c r="A13" s="142">
        <f>'Personnel Data Entry'!A8</f>
        <v>0</v>
      </c>
      <c r="B13" s="139">
        <f>'Personnel Data Entry'!B8</f>
        <v>0</v>
      </c>
      <c r="C13" s="61">
        <f>'Personnel Data Entry'!D8</f>
        <v>0</v>
      </c>
      <c r="D13" s="68">
        <f>'Personnel Data Entry'!F8</f>
        <v>0</v>
      </c>
      <c r="E13" s="69">
        <f>'Personnel Data Entry'!E8</f>
        <v>0</v>
      </c>
      <c r="F13" s="70">
        <f>E13/12</f>
        <v>0</v>
      </c>
      <c r="G13" s="68">
        <f>'Personnel Data Entry'!F19</f>
        <v>0</v>
      </c>
      <c r="H13" s="69">
        <f>'Personnel Data Entry'!E19</f>
        <v>0</v>
      </c>
      <c r="I13" s="70">
        <f>H13/12</f>
        <v>0</v>
      </c>
      <c r="J13" s="68">
        <f>'Personnel Data Entry'!F30</f>
        <v>0</v>
      </c>
      <c r="K13" s="69">
        <f>'Personnel Data Entry'!E30</f>
        <v>0</v>
      </c>
      <c r="L13" s="70">
        <f>K13/12</f>
        <v>0</v>
      </c>
      <c r="M13" s="68">
        <f>'Personnel Data Entry'!F41</f>
        <v>0</v>
      </c>
      <c r="N13" s="69">
        <f>'Personnel Data Entry'!E41</f>
        <v>0</v>
      </c>
      <c r="O13" s="70">
        <f>N13/12</f>
        <v>0</v>
      </c>
      <c r="P13" s="68">
        <f>'Personnel Data Entry'!F52</f>
        <v>0</v>
      </c>
      <c r="Q13" s="69">
        <f>'Personnel Data Entry'!E52</f>
        <v>0</v>
      </c>
      <c r="R13" s="70">
        <f>Q13/12</f>
        <v>0</v>
      </c>
      <c r="S13" s="36">
        <f t="shared" si="0"/>
        <v>0</v>
      </c>
      <c r="V13" s="10"/>
    </row>
    <row r="14" spans="1:22" ht="15">
      <c r="A14" s="141" t="s">
        <v>12</v>
      </c>
      <c r="B14" s="138">
        <f>'Personnel Data Entry'!C8</f>
        <v>0.22</v>
      </c>
      <c r="C14" s="62"/>
      <c r="D14" s="66">
        <f>'Personnel Data Entry'!G8</f>
        <v>0</v>
      </c>
      <c r="E14" s="63"/>
      <c r="F14" s="67"/>
      <c r="G14" s="66">
        <f>'Personnel Data Entry'!G19</f>
        <v>0</v>
      </c>
      <c r="H14" s="63"/>
      <c r="I14" s="67"/>
      <c r="J14" s="66">
        <f>'Personnel Data Entry'!G30</f>
        <v>0</v>
      </c>
      <c r="K14" s="63"/>
      <c r="L14" s="67"/>
      <c r="M14" s="66">
        <f>'Personnel Data Entry'!G41</f>
        <v>0</v>
      </c>
      <c r="N14" s="63"/>
      <c r="O14" s="67"/>
      <c r="P14" s="66">
        <f>'Personnel Data Entry'!G52</f>
        <v>0</v>
      </c>
      <c r="Q14" s="63"/>
      <c r="R14" s="67"/>
      <c r="S14" s="36">
        <f t="shared" si="0"/>
        <v>0</v>
      </c>
      <c r="V14" s="10"/>
    </row>
    <row r="15" spans="1:22" ht="15">
      <c r="A15" s="142">
        <f>'Personnel Data Entry'!A9</f>
        <v>0</v>
      </c>
      <c r="B15" s="140">
        <f>'Personnel Data Entry'!B9</f>
        <v>0</v>
      </c>
      <c r="C15" s="61">
        <f>'Personnel Data Entry'!D9</f>
        <v>0</v>
      </c>
      <c r="D15" s="68">
        <f>'Personnel Data Entry'!F9</f>
        <v>0</v>
      </c>
      <c r="E15" s="69">
        <f>'Personnel Data Entry'!E9</f>
        <v>0</v>
      </c>
      <c r="F15" s="70">
        <f>E15/12</f>
        <v>0</v>
      </c>
      <c r="G15" s="68">
        <f>'Personnel Data Entry'!F20</f>
        <v>0</v>
      </c>
      <c r="H15" s="69">
        <f>'Personnel Data Entry'!E20</f>
        <v>0</v>
      </c>
      <c r="I15" s="70">
        <f>H15/12</f>
        <v>0</v>
      </c>
      <c r="J15" s="68">
        <f>'Personnel Data Entry'!F31</f>
        <v>0</v>
      </c>
      <c r="K15" s="69">
        <f>'Personnel Data Entry'!E31</f>
        <v>0</v>
      </c>
      <c r="L15" s="70">
        <f>K15/12</f>
        <v>0</v>
      </c>
      <c r="M15" s="68">
        <f>'Personnel Data Entry'!F42</f>
        <v>0</v>
      </c>
      <c r="N15" s="69">
        <f>'Personnel Data Entry'!E42</f>
        <v>0</v>
      </c>
      <c r="O15" s="70">
        <f>N15/12</f>
        <v>0</v>
      </c>
      <c r="P15" s="68">
        <f>'Personnel Data Entry'!F53</f>
        <v>0</v>
      </c>
      <c r="Q15" s="69">
        <f>'Personnel Data Entry'!E53</f>
        <v>0</v>
      </c>
      <c r="R15" s="70">
        <f>Q15/12</f>
        <v>0</v>
      </c>
      <c r="S15" s="36">
        <f t="shared" si="0"/>
        <v>0</v>
      </c>
      <c r="V15" s="10"/>
    </row>
    <row r="16" spans="1:22" ht="15">
      <c r="A16" s="141" t="s">
        <v>12</v>
      </c>
      <c r="B16" s="138">
        <f>'Personnel Data Entry'!C9</f>
        <v>0.22</v>
      </c>
      <c r="C16" s="62"/>
      <c r="D16" s="66">
        <f>'Personnel Data Entry'!G9</f>
        <v>0</v>
      </c>
      <c r="E16" s="63"/>
      <c r="F16" s="67"/>
      <c r="G16" s="66">
        <f>'Personnel Data Entry'!G20</f>
        <v>0</v>
      </c>
      <c r="H16" s="63"/>
      <c r="I16" s="67"/>
      <c r="J16" s="66">
        <f>'Personnel Data Entry'!G31</f>
        <v>0</v>
      </c>
      <c r="K16" s="63"/>
      <c r="L16" s="67"/>
      <c r="M16" s="66">
        <f>'Personnel Data Entry'!G42</f>
        <v>0</v>
      </c>
      <c r="N16" s="63"/>
      <c r="O16" s="67"/>
      <c r="P16" s="66">
        <f>'Personnel Data Entry'!G53</f>
        <v>0</v>
      </c>
      <c r="Q16" s="63"/>
      <c r="R16" s="67"/>
      <c r="S16" s="36">
        <f t="shared" si="0"/>
        <v>0</v>
      </c>
      <c r="V16" s="10"/>
    </row>
    <row r="17" spans="1:22" ht="15" customHeight="1">
      <c r="A17" s="142">
        <f>'Personnel Data Entry'!A10</f>
        <v>0</v>
      </c>
      <c r="B17" s="140">
        <f>'Personnel Data Entry'!B10</f>
        <v>0</v>
      </c>
      <c r="C17" s="61">
        <f>'Personnel Data Entry'!D10</f>
        <v>0</v>
      </c>
      <c r="D17" s="68">
        <f>'Personnel Data Entry'!F10</f>
        <v>0</v>
      </c>
      <c r="E17" s="69">
        <f>'Personnel Data Entry'!E10</f>
        <v>0</v>
      </c>
      <c r="F17" s="70">
        <f>E17/12</f>
        <v>0</v>
      </c>
      <c r="G17" s="68">
        <f>'Personnel Data Entry'!F21</f>
        <v>0</v>
      </c>
      <c r="H17" s="69">
        <f>'Personnel Data Entry'!E21</f>
        <v>0</v>
      </c>
      <c r="I17" s="70">
        <f>H17/12</f>
        <v>0</v>
      </c>
      <c r="J17" s="68">
        <f>'Personnel Data Entry'!F32</f>
        <v>0</v>
      </c>
      <c r="K17" s="69">
        <f>'Personnel Data Entry'!E32</f>
        <v>0</v>
      </c>
      <c r="L17" s="70">
        <f>K17/12</f>
        <v>0</v>
      </c>
      <c r="M17" s="68">
        <f>'Personnel Data Entry'!F43</f>
        <v>0</v>
      </c>
      <c r="N17" s="69">
        <f>'Personnel Data Entry'!E43</f>
        <v>0</v>
      </c>
      <c r="O17" s="70">
        <f>N17/12</f>
        <v>0</v>
      </c>
      <c r="P17" s="68">
        <f>'Personnel Data Entry'!F54</f>
        <v>0</v>
      </c>
      <c r="Q17" s="69">
        <f>'Personnel Data Entry'!E54</f>
        <v>0</v>
      </c>
      <c r="R17" s="70">
        <f>Q17/12</f>
        <v>0</v>
      </c>
      <c r="S17" s="36">
        <f t="shared" si="0"/>
        <v>0</v>
      </c>
    </row>
    <row r="18" spans="1:22" ht="14.25" customHeight="1">
      <c r="A18" s="141" t="s">
        <v>12</v>
      </c>
      <c r="B18" s="138">
        <f>'Personnel Data Entry'!C10</f>
        <v>0.22</v>
      </c>
      <c r="C18" s="62"/>
      <c r="D18" s="66">
        <f>'Personnel Data Entry'!G10</f>
        <v>0</v>
      </c>
      <c r="E18" s="63"/>
      <c r="F18" s="67"/>
      <c r="G18" s="66">
        <f>'Personnel Data Entry'!G21</f>
        <v>0</v>
      </c>
      <c r="H18" s="63"/>
      <c r="I18" s="67"/>
      <c r="J18" s="66">
        <f>'Personnel Data Entry'!G32</f>
        <v>0</v>
      </c>
      <c r="K18" s="63"/>
      <c r="L18" s="67"/>
      <c r="M18" s="66">
        <f>'Personnel Data Entry'!G43</f>
        <v>0</v>
      </c>
      <c r="N18" s="63"/>
      <c r="O18" s="67"/>
      <c r="P18" s="66">
        <f>'Personnel Data Entry'!G54</f>
        <v>0</v>
      </c>
      <c r="Q18" s="63"/>
      <c r="R18" s="67"/>
      <c r="S18" s="36">
        <f t="shared" si="0"/>
        <v>0</v>
      </c>
    </row>
    <row r="19" spans="1:22" ht="14.25" customHeight="1">
      <c r="A19" s="142">
        <f>'Personnel Data Entry'!A11</f>
        <v>0</v>
      </c>
      <c r="B19" s="140">
        <f>'Personnel Data Entry'!B11</f>
        <v>0</v>
      </c>
      <c r="C19" s="61">
        <f>'Personnel Data Entry'!D11</f>
        <v>0</v>
      </c>
      <c r="D19" s="68">
        <f>'Personnel Data Entry'!F11</f>
        <v>0</v>
      </c>
      <c r="E19" s="69">
        <f>'Personnel Data Entry'!E11</f>
        <v>0</v>
      </c>
      <c r="F19" s="70">
        <f>E19/12</f>
        <v>0</v>
      </c>
      <c r="G19" s="68">
        <f>'Personnel Data Entry'!F22</f>
        <v>0</v>
      </c>
      <c r="H19" s="69">
        <f>'Personnel Data Entry'!E22</f>
        <v>0</v>
      </c>
      <c r="I19" s="70">
        <f>H19/12</f>
        <v>0</v>
      </c>
      <c r="J19" s="68">
        <f>'Personnel Data Entry'!F33</f>
        <v>0</v>
      </c>
      <c r="K19" s="69">
        <f>'Personnel Data Entry'!E33</f>
        <v>0</v>
      </c>
      <c r="L19" s="70">
        <f>K19/12</f>
        <v>0</v>
      </c>
      <c r="M19" s="68">
        <f>'Personnel Data Entry'!F44</f>
        <v>0</v>
      </c>
      <c r="N19" s="69">
        <f>'Personnel Data Entry'!E44</f>
        <v>0</v>
      </c>
      <c r="O19" s="70">
        <f>N19/12</f>
        <v>0</v>
      </c>
      <c r="P19" s="68">
        <f>'Personnel Data Entry'!F55</f>
        <v>0</v>
      </c>
      <c r="Q19" s="69">
        <f>'Personnel Data Entry'!E55</f>
        <v>0</v>
      </c>
      <c r="R19" s="70">
        <f>Q19/12</f>
        <v>0</v>
      </c>
      <c r="S19" s="36">
        <f t="shared" si="0"/>
        <v>0</v>
      </c>
    </row>
    <row r="20" spans="1:22" ht="13.5" customHeight="1">
      <c r="A20" s="141" t="s">
        <v>12</v>
      </c>
      <c r="B20" s="138">
        <f>'Personnel Data Entry'!C11</f>
        <v>8.6E-3</v>
      </c>
      <c r="C20" s="62"/>
      <c r="D20" s="66">
        <f>'Personnel Data Entry'!G11</f>
        <v>0</v>
      </c>
      <c r="E20" s="63"/>
      <c r="F20" s="67"/>
      <c r="G20" s="66">
        <f>'Personnel Data Entry'!G22</f>
        <v>0</v>
      </c>
      <c r="H20" s="63"/>
      <c r="I20" s="67"/>
      <c r="J20" s="66">
        <f>'Personnel Data Entry'!G33</f>
        <v>0</v>
      </c>
      <c r="K20" s="63"/>
      <c r="L20" s="67"/>
      <c r="M20" s="66">
        <f>'Personnel Data Entry'!G44</f>
        <v>0</v>
      </c>
      <c r="N20" s="63"/>
      <c r="O20" s="67"/>
      <c r="P20" s="66">
        <f>'Personnel Data Entry'!G55</f>
        <v>0</v>
      </c>
      <c r="Q20" s="63"/>
      <c r="R20" s="67"/>
      <c r="S20" s="36">
        <f t="shared" si="0"/>
        <v>0</v>
      </c>
    </row>
    <row r="21" spans="1:22" ht="15.75" customHeight="1">
      <c r="A21" s="142">
        <f>'Personnel Data Entry'!A12</f>
        <v>0</v>
      </c>
      <c r="B21" s="140">
        <f>'Personnel Data Entry'!B12</f>
        <v>0</v>
      </c>
      <c r="C21" s="61">
        <f>'Personnel Data Entry'!D12</f>
        <v>0</v>
      </c>
      <c r="D21" s="68">
        <f>'Personnel Data Entry'!F12</f>
        <v>0</v>
      </c>
      <c r="E21" s="69">
        <f>'Personnel Data Entry'!E12</f>
        <v>0</v>
      </c>
      <c r="F21" s="70">
        <f>E21/12</f>
        <v>0</v>
      </c>
      <c r="G21" s="68">
        <f>'Personnel Data Entry'!F23</f>
        <v>0</v>
      </c>
      <c r="H21" s="69">
        <f>'Personnel Data Entry'!E23</f>
        <v>0</v>
      </c>
      <c r="I21" s="70">
        <f>H21/12</f>
        <v>0</v>
      </c>
      <c r="J21" s="68">
        <f>'Personnel Data Entry'!F34</f>
        <v>0</v>
      </c>
      <c r="K21" s="69">
        <f>'Personnel Data Entry'!E34</f>
        <v>0</v>
      </c>
      <c r="L21" s="70">
        <f>K21/12</f>
        <v>0</v>
      </c>
      <c r="M21" s="68">
        <f>'Personnel Data Entry'!F45</f>
        <v>0</v>
      </c>
      <c r="N21" s="69">
        <f>'Personnel Data Entry'!E45</f>
        <v>0</v>
      </c>
      <c r="O21" s="70">
        <f>N21/12</f>
        <v>0</v>
      </c>
      <c r="P21" s="68">
        <f>'Personnel Data Entry'!F56</f>
        <v>0</v>
      </c>
      <c r="Q21" s="69">
        <f>'Personnel Data Entry'!E56</f>
        <v>0</v>
      </c>
      <c r="R21" s="70">
        <f>Q21/12</f>
        <v>0</v>
      </c>
      <c r="S21" s="36">
        <f t="shared" si="0"/>
        <v>0</v>
      </c>
    </row>
    <row r="22" spans="1:22" ht="14.25" customHeight="1" thickBot="1">
      <c r="A22" s="141" t="s">
        <v>12</v>
      </c>
      <c r="B22" s="138">
        <f>'Personnel Data Entry'!C12</f>
        <v>8.6E-3</v>
      </c>
      <c r="C22" s="62"/>
      <c r="D22" s="71">
        <f>'Personnel Data Entry'!G12</f>
        <v>0</v>
      </c>
      <c r="E22" s="72"/>
      <c r="F22" s="73"/>
      <c r="G22" s="71">
        <f>'Personnel Data Entry'!G23</f>
        <v>0</v>
      </c>
      <c r="H22" s="72"/>
      <c r="I22" s="73"/>
      <c r="J22" s="71">
        <f>'Personnel Data Entry'!G34</f>
        <v>0</v>
      </c>
      <c r="K22" s="72"/>
      <c r="L22" s="73"/>
      <c r="M22" s="71">
        <f>'Personnel Data Entry'!G45</f>
        <v>0</v>
      </c>
      <c r="N22" s="72"/>
      <c r="O22" s="73"/>
      <c r="P22" s="71">
        <f>'Personnel Data Entry'!G56</f>
        <v>0</v>
      </c>
      <c r="Q22" s="72"/>
      <c r="R22" s="73"/>
      <c r="S22" s="36">
        <f t="shared" si="0"/>
        <v>0</v>
      </c>
    </row>
    <row r="23" spans="1:22" ht="13.5" customHeight="1">
      <c r="A23" s="20" t="s">
        <v>13</v>
      </c>
      <c r="B23" s="21"/>
      <c r="C23" s="22"/>
      <c r="D23" s="82">
        <f>SUM(D7+D9+D11+D13+D15+D17+D19+D21)</f>
        <v>0</v>
      </c>
      <c r="E23" s="23"/>
      <c r="F23" s="83"/>
      <c r="G23" s="82">
        <f>SUM(G7+G9+G11+G13+G15+G17+G19+G21)</f>
        <v>0</v>
      </c>
      <c r="H23" s="23"/>
      <c r="I23" s="83"/>
      <c r="J23" s="82">
        <f>SUM(J7+J9+J11+J13+J15+J17+J19+J21)</f>
        <v>0</v>
      </c>
      <c r="K23" s="23"/>
      <c r="L23" s="83"/>
      <c r="M23" s="82">
        <f>SUM(M7+M9+M11+M13+M15+M17+M19+M21)</f>
        <v>0</v>
      </c>
      <c r="N23" s="23"/>
      <c r="O23" s="83"/>
      <c r="P23" s="82">
        <f>SUM(P7+P9+P11+P13+P15+P17+P19+P21)</f>
        <v>0</v>
      </c>
      <c r="Q23" s="23"/>
      <c r="R23" s="83"/>
      <c r="S23" s="36">
        <f>SUM(D23:P23)</f>
        <v>0</v>
      </c>
    </row>
    <row r="24" spans="1:22" ht="15" customHeight="1">
      <c r="A24" s="27" t="s">
        <v>14</v>
      </c>
      <c r="B24" s="24"/>
      <c r="C24" s="25"/>
      <c r="D24" s="84">
        <f>SUM(D8+D10+D12+D14+D16+D18+D20+D22)</f>
        <v>0</v>
      </c>
      <c r="E24" s="26"/>
      <c r="F24" s="85"/>
      <c r="G24" s="84">
        <f>SUM(G8+G10+G12+G14+G16+G20+G22+G18)</f>
        <v>0</v>
      </c>
      <c r="H24" s="26"/>
      <c r="I24" s="85"/>
      <c r="J24" s="84">
        <f>SUM(J8+J10+J12+J14+J16+J20+J22+J18)</f>
        <v>0</v>
      </c>
      <c r="K24" s="26"/>
      <c r="L24" s="85"/>
      <c r="M24" s="84">
        <f>SUM(M8+M10+M12+M14+M16+M20+M22+M18)</f>
        <v>0</v>
      </c>
      <c r="N24" s="26"/>
      <c r="O24" s="85"/>
      <c r="P24" s="84">
        <f>SUM(P8+P10+P12+P14+P16+P20+P22+P18)</f>
        <v>0</v>
      </c>
      <c r="Q24" s="26"/>
      <c r="R24" s="85"/>
      <c r="S24" s="36">
        <f t="shared" ref="S24:S25" si="1">SUM(D24:P24)</f>
        <v>0</v>
      </c>
    </row>
    <row r="25" spans="1:22" s="13" customFormat="1" ht="16.5" customHeight="1">
      <c r="A25" s="15" t="s">
        <v>15</v>
      </c>
      <c r="B25" s="15"/>
      <c r="C25" s="15"/>
      <c r="D25" s="86">
        <f>SUM(D23:D24)</f>
        <v>0</v>
      </c>
      <c r="E25" s="87"/>
      <c r="F25" s="88"/>
      <c r="G25" s="86">
        <f t="shared" ref="G25" si="2">SUM(G23:G24)</f>
        <v>0</v>
      </c>
      <c r="H25" s="87"/>
      <c r="I25" s="88"/>
      <c r="J25" s="86">
        <f t="shared" ref="J25" si="3">SUM(J23:J24)</f>
        <v>0</v>
      </c>
      <c r="K25" s="87"/>
      <c r="L25" s="88"/>
      <c r="M25" s="86">
        <f t="shared" ref="M25" si="4">SUM(M23:M24)</f>
        <v>0</v>
      </c>
      <c r="N25" s="87"/>
      <c r="O25" s="88"/>
      <c r="P25" s="86">
        <f t="shared" ref="P25" si="5">SUM(P23:P24)</f>
        <v>0</v>
      </c>
      <c r="Q25" s="87"/>
      <c r="R25" s="88"/>
      <c r="S25" s="36">
        <f t="shared" si="1"/>
        <v>0</v>
      </c>
    </row>
    <row r="26" spans="1:22" s="13" customFormat="1" ht="6" customHeight="1">
      <c r="A26"/>
      <c r="B26"/>
      <c r="C26"/>
      <c r="D26" s="89"/>
      <c r="E26" s="90"/>
      <c r="F26" s="91"/>
      <c r="G26" s="89"/>
      <c r="H26" s="90"/>
      <c r="I26" s="91"/>
      <c r="J26" s="89"/>
      <c r="K26" s="90"/>
      <c r="L26" s="91"/>
      <c r="M26" s="89"/>
      <c r="N26" s="90"/>
      <c r="O26" s="91"/>
      <c r="P26" s="89"/>
      <c r="Q26" s="90"/>
      <c r="R26" s="91"/>
      <c r="S26" s="36"/>
    </row>
    <row r="27" spans="1:22" s="4" customFormat="1">
      <c r="A27" s="161" t="s">
        <v>16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  <c r="S27" s="36"/>
      <c r="U27" s="8"/>
      <c r="V27" s="8"/>
    </row>
    <row r="28" spans="1:22" s="4" customFormat="1">
      <c r="A28" s="43"/>
      <c r="B28" s="48"/>
      <c r="C28" s="44"/>
      <c r="D28" s="93">
        <v>0</v>
      </c>
      <c r="E28" s="41"/>
      <c r="F28" s="92"/>
      <c r="G28" s="93">
        <v>0</v>
      </c>
      <c r="H28" s="41"/>
      <c r="I28" s="92"/>
      <c r="J28" s="93">
        <f>G28*1.03</f>
        <v>0</v>
      </c>
      <c r="K28" s="41"/>
      <c r="L28" s="92"/>
      <c r="M28" s="93">
        <f>J28*1.03</f>
        <v>0</v>
      </c>
      <c r="N28" s="41"/>
      <c r="O28" s="92"/>
      <c r="P28" s="93">
        <f>M28*1.03</f>
        <v>0</v>
      </c>
      <c r="Q28" s="41"/>
      <c r="R28" s="92"/>
      <c r="S28" s="130">
        <f>D28+G28+J28+M28+P28</f>
        <v>0</v>
      </c>
      <c r="U28" s="8"/>
      <c r="V28" s="8"/>
    </row>
    <row r="29" spans="1:22" s="4" customFormat="1">
      <c r="A29" s="48"/>
      <c r="B29" s="48"/>
      <c r="C29" s="44"/>
      <c r="D29" s="93">
        <v>0</v>
      </c>
      <c r="E29" s="41"/>
      <c r="F29" s="92"/>
      <c r="G29" s="93">
        <v>0</v>
      </c>
      <c r="H29" s="41"/>
      <c r="I29" s="92"/>
      <c r="J29" s="93">
        <f>1.03*G29</f>
        <v>0</v>
      </c>
      <c r="K29" s="41"/>
      <c r="L29" s="92"/>
      <c r="M29" s="93">
        <f>1.03*J29</f>
        <v>0</v>
      </c>
      <c r="N29" s="41"/>
      <c r="O29" s="92"/>
      <c r="P29" s="93">
        <f>1.03*M29</f>
        <v>0</v>
      </c>
      <c r="Q29" s="41"/>
      <c r="R29" s="92"/>
      <c r="S29" s="130">
        <f>SUM(D29:P29)</f>
        <v>0</v>
      </c>
      <c r="U29" s="8"/>
      <c r="V29" s="8"/>
    </row>
    <row r="30" spans="1:22" s="13" customFormat="1">
      <c r="A30" s="49"/>
      <c r="B30" s="49"/>
      <c r="C30" s="49"/>
      <c r="D30" s="93">
        <v>0</v>
      </c>
      <c r="E30" s="45"/>
      <c r="F30" s="94"/>
      <c r="G30" s="93">
        <v>0</v>
      </c>
      <c r="H30" s="45"/>
      <c r="I30" s="94"/>
      <c r="J30" s="93">
        <f>1.03*G30</f>
        <v>0</v>
      </c>
      <c r="K30" s="45"/>
      <c r="L30" s="94"/>
      <c r="M30" s="93">
        <f>1.03*J30</f>
        <v>0</v>
      </c>
      <c r="N30" s="45"/>
      <c r="O30" s="94"/>
      <c r="P30" s="93">
        <f>1.03*M30</f>
        <v>0</v>
      </c>
      <c r="Q30" s="45"/>
      <c r="R30" s="94"/>
      <c r="S30" s="129">
        <f>SUM(D30:P30)</f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6">
        <f>SUM(D28:D30)</f>
        <v>0</v>
      </c>
      <c r="E31" s="87"/>
      <c r="F31" s="88"/>
      <c r="G31" s="86">
        <f t="shared" ref="G31" si="6">SUM(G28:G30)</f>
        <v>0</v>
      </c>
      <c r="H31" s="87"/>
      <c r="I31" s="88"/>
      <c r="J31" s="86">
        <f t="shared" ref="J31" si="7">SUM(J28:J30)</f>
        <v>0</v>
      </c>
      <c r="K31" s="87"/>
      <c r="L31" s="88"/>
      <c r="M31" s="86">
        <f t="shared" ref="M31" si="8">SUM(M28:M30)</f>
        <v>0</v>
      </c>
      <c r="N31" s="87"/>
      <c r="O31" s="88"/>
      <c r="P31" s="86">
        <f t="shared" ref="P31" si="9">SUM(P28:P30)</f>
        <v>0</v>
      </c>
      <c r="Q31" s="87"/>
      <c r="R31" s="88"/>
      <c r="S31" s="36">
        <f>SUM(D31:P31)</f>
        <v>0</v>
      </c>
      <c r="U31" s="14"/>
      <c r="V31" s="14"/>
    </row>
    <row r="32" spans="1:22" s="13" customFormat="1" ht="6.75" customHeight="1">
      <c r="A32" s="4"/>
      <c r="B32" s="4"/>
      <c r="C32" s="4"/>
      <c r="D32" s="89"/>
      <c r="E32" s="90"/>
      <c r="F32" s="91"/>
      <c r="G32" s="89"/>
      <c r="H32" s="90"/>
      <c r="I32" s="91"/>
      <c r="J32" s="89"/>
      <c r="K32" s="90"/>
      <c r="L32" s="91"/>
      <c r="M32" s="89"/>
      <c r="N32" s="90"/>
      <c r="O32" s="91"/>
      <c r="P32" s="89"/>
      <c r="Q32" s="90"/>
      <c r="R32" s="91"/>
      <c r="S32" s="36"/>
    </row>
    <row r="33" spans="1:21" s="13" customFormat="1">
      <c r="A33" s="161" t="s">
        <v>18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36"/>
    </row>
    <row r="34" spans="1:21" s="13" customFormat="1">
      <c r="A34" s="43"/>
      <c r="B34" s="44"/>
      <c r="C34" s="44"/>
      <c r="D34" s="93">
        <v>0</v>
      </c>
      <c r="E34" s="41"/>
      <c r="F34" s="92"/>
      <c r="G34" s="93">
        <v>0</v>
      </c>
      <c r="H34" s="41"/>
      <c r="I34" s="92"/>
      <c r="J34" s="93">
        <v>0</v>
      </c>
      <c r="K34" s="41"/>
      <c r="L34" s="92"/>
      <c r="M34" s="93">
        <v>0</v>
      </c>
      <c r="N34" s="41"/>
      <c r="O34" s="92"/>
      <c r="P34" s="93">
        <v>0</v>
      </c>
      <c r="Q34" s="41"/>
      <c r="R34" s="92"/>
      <c r="S34" s="129">
        <f>SUM(D34:P34)</f>
        <v>0</v>
      </c>
    </row>
    <row r="35" spans="1:21" s="13" customFormat="1">
      <c r="A35" s="43"/>
      <c r="B35" s="44"/>
      <c r="C35" s="44"/>
      <c r="D35" s="93">
        <v>0</v>
      </c>
      <c r="E35" s="41"/>
      <c r="F35" s="92"/>
      <c r="G35" s="93">
        <v>0</v>
      </c>
      <c r="H35" s="41"/>
      <c r="I35" s="92"/>
      <c r="J35" s="93">
        <v>0</v>
      </c>
      <c r="K35" s="41"/>
      <c r="L35" s="92"/>
      <c r="M35" s="93">
        <v>0</v>
      </c>
      <c r="N35" s="41"/>
      <c r="O35" s="92"/>
      <c r="P35" s="93">
        <v>0</v>
      </c>
      <c r="Q35" s="41"/>
      <c r="R35" s="92"/>
      <c r="S35" s="129">
        <f>SUM(D35:P35)</f>
        <v>0</v>
      </c>
    </row>
    <row r="36" spans="1:21" s="13" customFormat="1">
      <c r="A36" s="43"/>
      <c r="B36" s="44"/>
      <c r="C36" s="44"/>
      <c r="D36" s="93">
        <v>0</v>
      </c>
      <c r="E36" s="41"/>
      <c r="F36" s="92"/>
      <c r="G36" s="93">
        <v>0</v>
      </c>
      <c r="H36" s="41"/>
      <c r="I36" s="92"/>
      <c r="J36" s="93">
        <v>0</v>
      </c>
      <c r="K36" s="41"/>
      <c r="L36" s="92"/>
      <c r="M36" s="93">
        <v>0</v>
      </c>
      <c r="N36" s="41"/>
      <c r="O36" s="92"/>
      <c r="P36" s="93">
        <v>0</v>
      </c>
      <c r="Q36" s="41"/>
      <c r="R36" s="92"/>
      <c r="S36" s="129">
        <f>SUM(D36:P36)</f>
        <v>0</v>
      </c>
    </row>
    <row r="37" spans="1:21" s="13" customFormat="1">
      <c r="A37" s="43"/>
      <c r="B37" s="49"/>
      <c r="C37" s="49"/>
      <c r="D37" s="93">
        <v>0</v>
      </c>
      <c r="E37" s="49"/>
      <c r="F37" s="95"/>
      <c r="G37" s="93">
        <v>0</v>
      </c>
      <c r="H37" s="49"/>
      <c r="I37" s="95"/>
      <c r="J37" s="93">
        <v>0</v>
      </c>
      <c r="K37" s="49"/>
      <c r="L37" s="95"/>
      <c r="M37" s="93">
        <v>0</v>
      </c>
      <c r="N37" s="49"/>
      <c r="O37" s="95"/>
      <c r="P37" s="93">
        <v>0</v>
      </c>
      <c r="Q37" s="49"/>
      <c r="R37" s="95"/>
      <c r="S37" s="129">
        <f>SUM(D37:P37)</f>
        <v>0</v>
      </c>
    </row>
    <row r="38" spans="1:21">
      <c r="A38" s="15" t="s">
        <v>19</v>
      </c>
      <c r="B38" s="15"/>
      <c r="C38" s="15"/>
      <c r="D38" s="86">
        <f>SUM(D34:D37)</f>
        <v>0</v>
      </c>
      <c r="E38" s="96"/>
      <c r="F38" s="97"/>
      <c r="G38" s="86">
        <f t="shared" ref="G38" si="10">SUM(G34:G37)</f>
        <v>0</v>
      </c>
      <c r="H38" s="96"/>
      <c r="I38" s="97"/>
      <c r="J38" s="86">
        <f t="shared" ref="J38" si="11">SUM(J34:J37)</f>
        <v>0</v>
      </c>
      <c r="K38" s="96"/>
      <c r="L38" s="97"/>
      <c r="M38" s="86">
        <f t="shared" ref="M38" si="12">SUM(M34:M37)</f>
        <v>0</v>
      </c>
      <c r="N38" s="96"/>
      <c r="O38" s="97"/>
      <c r="P38" s="86">
        <f t="shared" ref="P38" si="13">SUM(P34:P37)</f>
        <v>0</v>
      </c>
      <c r="Q38" s="96"/>
      <c r="R38" s="97"/>
      <c r="S38" s="36">
        <f>SUM(D38:P38)</f>
        <v>0</v>
      </c>
    </row>
    <row r="39" spans="1:21" ht="4.5" customHeight="1">
      <c r="A39" s="4"/>
      <c r="B39" s="4"/>
      <c r="C39" s="4"/>
      <c r="D39" s="89"/>
      <c r="E39" s="90"/>
      <c r="F39" s="91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36"/>
    </row>
    <row r="40" spans="1:21">
      <c r="A40" s="163" t="s">
        <v>20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4"/>
      <c r="S40" s="129"/>
    </row>
    <row r="41" spans="1:21">
      <c r="A41" s="43"/>
      <c r="B41" s="44"/>
      <c r="C41" s="44"/>
      <c r="D41" s="98">
        <v>0</v>
      </c>
      <c r="E41" s="39"/>
      <c r="F41" s="92"/>
      <c r="G41" s="98">
        <v>0</v>
      </c>
      <c r="H41" s="39"/>
      <c r="I41" s="92"/>
      <c r="J41" s="98">
        <f t="shared" ref="J41:J48" si="14">G41*1.03</f>
        <v>0</v>
      </c>
      <c r="K41" s="39"/>
      <c r="L41" s="92"/>
      <c r="M41" s="98">
        <f t="shared" ref="M41:M48" si="15">J41*1.03</f>
        <v>0</v>
      </c>
      <c r="N41" s="39"/>
      <c r="O41" s="92"/>
      <c r="P41" s="98">
        <f t="shared" ref="P41:P48" si="16">M41*1.03</f>
        <v>0</v>
      </c>
      <c r="Q41" s="39"/>
      <c r="R41" s="92"/>
      <c r="S41" s="130">
        <f>SUM(D41:P41)</f>
        <v>0</v>
      </c>
      <c r="T41" s="1"/>
    </row>
    <row r="42" spans="1:21">
      <c r="A42" s="203"/>
      <c r="B42" s="44"/>
      <c r="C42" s="44"/>
      <c r="D42" s="98">
        <v>0</v>
      </c>
      <c r="E42" s="46"/>
      <c r="F42" s="99"/>
      <c r="G42" s="98">
        <v>0</v>
      </c>
      <c r="H42" s="46"/>
      <c r="I42" s="99"/>
      <c r="J42" s="98">
        <f>G42</f>
        <v>0</v>
      </c>
      <c r="K42" s="46"/>
      <c r="L42" s="99"/>
      <c r="M42" s="98">
        <f>J42</f>
        <v>0</v>
      </c>
      <c r="N42" s="46"/>
      <c r="O42" s="99"/>
      <c r="P42" s="98">
        <f>M42</f>
        <v>0</v>
      </c>
      <c r="Q42" s="46"/>
      <c r="R42" s="99"/>
      <c r="S42" s="129">
        <f t="shared" ref="S42:S48" si="17">SUM(D42:P42)</f>
        <v>0</v>
      </c>
    </row>
    <row r="43" spans="1:21">
      <c r="A43" s="203"/>
      <c r="B43" s="44"/>
      <c r="C43" s="44"/>
      <c r="D43" s="98">
        <v>0</v>
      </c>
      <c r="E43" s="46"/>
      <c r="F43" s="99"/>
      <c r="G43" s="98">
        <v>0</v>
      </c>
      <c r="H43" s="46"/>
      <c r="I43" s="99"/>
      <c r="J43" s="98">
        <f t="shared" si="14"/>
        <v>0</v>
      </c>
      <c r="K43" s="46"/>
      <c r="L43" s="99"/>
      <c r="M43" s="98">
        <f t="shared" si="15"/>
        <v>0</v>
      </c>
      <c r="N43" s="46"/>
      <c r="O43" s="99"/>
      <c r="P43" s="98" t="s">
        <v>92</v>
      </c>
      <c r="Q43" s="46"/>
      <c r="R43" s="99"/>
      <c r="S43" s="129">
        <f t="shared" si="17"/>
        <v>0</v>
      </c>
    </row>
    <row r="44" spans="1:21">
      <c r="A44" s="203"/>
      <c r="B44" s="44"/>
      <c r="C44" s="44"/>
      <c r="D44" s="98">
        <v>0</v>
      </c>
      <c r="E44" s="46"/>
      <c r="F44" s="99"/>
      <c r="G44" s="98">
        <v>0</v>
      </c>
      <c r="H44" s="46"/>
      <c r="I44" s="99"/>
      <c r="J44" s="98">
        <f t="shared" si="14"/>
        <v>0</v>
      </c>
      <c r="K44" s="46"/>
      <c r="L44" s="99"/>
      <c r="M44" s="98">
        <f t="shared" si="15"/>
        <v>0</v>
      </c>
      <c r="N44" s="46"/>
      <c r="O44" s="99"/>
      <c r="P44" s="98">
        <f t="shared" si="16"/>
        <v>0</v>
      </c>
      <c r="Q44" s="46"/>
      <c r="R44" s="99"/>
      <c r="S44" s="129">
        <f t="shared" si="17"/>
        <v>0</v>
      </c>
    </row>
    <row r="45" spans="1:21">
      <c r="A45" s="203"/>
      <c r="B45" s="44"/>
      <c r="C45" s="44"/>
      <c r="D45" s="98">
        <v>0</v>
      </c>
      <c r="E45" s="46"/>
      <c r="F45" s="99"/>
      <c r="G45" s="98">
        <v>0</v>
      </c>
      <c r="H45" s="46"/>
      <c r="I45" s="99"/>
      <c r="J45" s="98">
        <f t="shared" si="14"/>
        <v>0</v>
      </c>
      <c r="K45" s="46"/>
      <c r="L45" s="99"/>
      <c r="M45" s="98">
        <f t="shared" si="15"/>
        <v>0</v>
      </c>
      <c r="N45" s="46"/>
      <c r="O45" s="99"/>
      <c r="P45" s="98">
        <f t="shared" si="16"/>
        <v>0</v>
      </c>
      <c r="Q45" s="46"/>
      <c r="R45" s="99"/>
      <c r="S45" s="129">
        <f t="shared" si="17"/>
        <v>0</v>
      </c>
    </row>
    <row r="46" spans="1:21">
      <c r="A46" s="203"/>
      <c r="B46" s="44"/>
      <c r="C46" s="44"/>
      <c r="D46" s="98">
        <v>0</v>
      </c>
      <c r="E46" s="46"/>
      <c r="F46" s="99"/>
      <c r="G46" s="98">
        <v>0</v>
      </c>
      <c r="H46" s="46"/>
      <c r="I46" s="99"/>
      <c r="J46" s="98">
        <f t="shared" si="14"/>
        <v>0</v>
      </c>
      <c r="K46" s="46"/>
      <c r="L46" s="99"/>
      <c r="M46" s="98">
        <f t="shared" si="15"/>
        <v>0</v>
      </c>
      <c r="N46" s="46"/>
      <c r="O46" s="99"/>
      <c r="P46" s="98">
        <f t="shared" si="16"/>
        <v>0</v>
      </c>
      <c r="Q46" s="46"/>
      <c r="R46" s="99"/>
      <c r="S46" s="129">
        <f t="shared" si="17"/>
        <v>0</v>
      </c>
    </row>
    <row r="47" spans="1:21">
      <c r="A47" s="203"/>
      <c r="B47" s="44"/>
      <c r="C47" s="44"/>
      <c r="D47" s="98">
        <v>0</v>
      </c>
      <c r="E47" s="46"/>
      <c r="F47" s="99"/>
      <c r="G47" s="98">
        <v>0</v>
      </c>
      <c r="H47" s="46"/>
      <c r="I47" s="99"/>
      <c r="J47" s="98">
        <f t="shared" si="14"/>
        <v>0</v>
      </c>
      <c r="K47" s="46"/>
      <c r="L47" s="99"/>
      <c r="M47" s="98">
        <f t="shared" si="15"/>
        <v>0</v>
      </c>
      <c r="N47" s="46"/>
      <c r="O47" s="99"/>
      <c r="P47" s="98">
        <f t="shared" si="16"/>
        <v>0</v>
      </c>
      <c r="Q47" s="46"/>
      <c r="R47" s="99"/>
      <c r="S47" s="129">
        <f t="shared" si="17"/>
        <v>0</v>
      </c>
    </row>
    <row r="48" spans="1:21">
      <c r="A48" s="49"/>
      <c r="B48" s="49"/>
      <c r="C48" s="49"/>
      <c r="D48" s="98">
        <v>0</v>
      </c>
      <c r="E48" s="46"/>
      <c r="F48" s="99"/>
      <c r="G48" s="98">
        <v>0</v>
      </c>
      <c r="H48" s="46"/>
      <c r="I48" s="99"/>
      <c r="J48" s="98">
        <f t="shared" si="14"/>
        <v>0</v>
      </c>
      <c r="K48" s="46"/>
      <c r="L48" s="99"/>
      <c r="M48" s="98">
        <f t="shared" si="15"/>
        <v>0</v>
      </c>
      <c r="N48" s="46"/>
      <c r="O48" s="99"/>
      <c r="P48" s="98">
        <f t="shared" si="16"/>
        <v>0</v>
      </c>
      <c r="Q48" s="46"/>
      <c r="R48" s="99"/>
      <c r="S48" s="129">
        <f t="shared" si="17"/>
        <v>0</v>
      </c>
      <c r="T48" s="7"/>
      <c r="U48" s="7"/>
    </row>
    <row r="49" spans="1:20">
      <c r="A49" s="15" t="s">
        <v>21</v>
      </c>
      <c r="B49" s="15"/>
      <c r="C49" s="15"/>
      <c r="D49" s="86">
        <f>SUM(D41:D48)</f>
        <v>0</v>
      </c>
      <c r="E49" s="100"/>
      <c r="F49" s="88"/>
      <c r="G49" s="86">
        <f t="shared" ref="G49" si="18">SUM(G41:G48)</f>
        <v>0</v>
      </c>
      <c r="H49" s="100"/>
      <c r="I49" s="88"/>
      <c r="J49" s="86">
        <f t="shared" ref="J49" si="19">SUM(J41:J48)</f>
        <v>0</v>
      </c>
      <c r="K49" s="100"/>
      <c r="L49" s="88"/>
      <c r="M49" s="86">
        <f t="shared" ref="M49" si="20">SUM(M41:M48)</f>
        <v>0</v>
      </c>
      <c r="N49" s="100"/>
      <c r="O49" s="88"/>
      <c r="P49" s="86">
        <f t="shared" ref="P49" si="21">SUM(P41:P48)</f>
        <v>0</v>
      </c>
      <c r="Q49" s="100"/>
      <c r="R49" s="88"/>
      <c r="S49" s="36">
        <f>SUM(D49:P49)</f>
        <v>0</v>
      </c>
      <c r="T49" s="1"/>
    </row>
    <row r="50" spans="1:20" ht="6" customHeight="1">
      <c r="A50" s="4"/>
      <c r="B50" s="4"/>
      <c r="C50" s="4"/>
      <c r="D50" s="89"/>
      <c r="E50" s="5"/>
      <c r="F50" s="91"/>
      <c r="G50" s="89"/>
      <c r="H50" s="5"/>
      <c r="I50" s="91"/>
      <c r="J50" s="89"/>
      <c r="K50" s="5"/>
      <c r="L50" s="91"/>
      <c r="M50" s="89"/>
      <c r="N50" s="5"/>
      <c r="O50" s="91"/>
      <c r="P50" s="89"/>
      <c r="Q50" s="5"/>
      <c r="R50" s="91"/>
      <c r="S50" s="36"/>
      <c r="T50" s="1"/>
    </row>
    <row r="51" spans="1:20">
      <c r="A51" s="161" t="s">
        <v>22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2"/>
      <c r="S51" s="36"/>
      <c r="T51" s="1"/>
    </row>
    <row r="52" spans="1:20">
      <c r="A52" s="43"/>
      <c r="B52" s="44"/>
      <c r="C52" s="44"/>
      <c r="D52" s="98">
        <v>0</v>
      </c>
      <c r="E52" s="39"/>
      <c r="F52" s="92"/>
      <c r="G52" s="98">
        <v>0</v>
      </c>
      <c r="H52" s="39"/>
      <c r="I52" s="92"/>
      <c r="J52" s="98">
        <f>G52*1.03</f>
        <v>0</v>
      </c>
      <c r="K52" s="39"/>
      <c r="L52" s="92"/>
      <c r="M52" s="98">
        <f>J52*1.03</f>
        <v>0</v>
      </c>
      <c r="N52" s="39"/>
      <c r="O52" s="92"/>
      <c r="P52" s="98">
        <f>M52*1.03</f>
        <v>0</v>
      </c>
      <c r="Q52" s="39"/>
      <c r="R52" s="92"/>
      <c r="S52" s="130">
        <f t="shared" ref="S52:S55" si="22">SUM(D52:P52)</f>
        <v>0</v>
      </c>
      <c r="T52" s="1"/>
    </row>
    <row r="53" spans="1:20">
      <c r="A53" s="43"/>
      <c r="B53" s="44"/>
      <c r="C53" s="44"/>
      <c r="D53" s="98">
        <v>0</v>
      </c>
      <c r="E53" s="39"/>
      <c r="F53" s="92"/>
      <c r="G53" s="98">
        <v>0</v>
      </c>
      <c r="H53" s="39"/>
      <c r="I53" s="92"/>
      <c r="J53" s="98">
        <f>G53</f>
        <v>0</v>
      </c>
      <c r="K53" s="39"/>
      <c r="L53" s="92"/>
      <c r="M53" s="98">
        <f>J53</f>
        <v>0</v>
      </c>
      <c r="N53" s="39"/>
      <c r="O53" s="92"/>
      <c r="P53" s="98">
        <f>M53</f>
        <v>0</v>
      </c>
      <c r="Q53" s="39"/>
      <c r="R53" s="92"/>
      <c r="S53" s="130">
        <f t="shared" si="22"/>
        <v>0</v>
      </c>
      <c r="T53" s="1"/>
    </row>
    <row r="54" spans="1:20">
      <c r="A54" s="43"/>
      <c r="B54" s="44"/>
      <c r="C54" s="44"/>
      <c r="D54" s="98">
        <v>0</v>
      </c>
      <c r="E54" s="39"/>
      <c r="F54" s="92"/>
      <c r="G54" s="98">
        <v>0</v>
      </c>
      <c r="H54" s="39"/>
      <c r="I54" s="92"/>
      <c r="J54" s="98">
        <f>G54*1.03</f>
        <v>0</v>
      </c>
      <c r="K54" s="39"/>
      <c r="L54" s="92"/>
      <c r="M54" s="98">
        <f>J54*1.03</f>
        <v>0</v>
      </c>
      <c r="N54" s="39"/>
      <c r="O54" s="92"/>
      <c r="P54" s="98">
        <f>M54*1.03</f>
        <v>0</v>
      </c>
      <c r="Q54" s="39"/>
      <c r="R54" s="92"/>
      <c r="S54" s="130">
        <f t="shared" si="22"/>
        <v>0</v>
      </c>
      <c r="T54" s="1"/>
    </row>
    <row r="55" spans="1:20">
      <c r="A55" s="43"/>
      <c r="B55" s="44"/>
      <c r="C55" s="44"/>
      <c r="D55" s="98">
        <v>0</v>
      </c>
      <c r="E55" s="39"/>
      <c r="F55" s="92"/>
      <c r="G55" s="98">
        <v>0</v>
      </c>
      <c r="H55" s="39"/>
      <c r="I55" s="92"/>
      <c r="J55" s="98">
        <f>G55*1.03</f>
        <v>0</v>
      </c>
      <c r="K55" s="39"/>
      <c r="L55" s="92"/>
      <c r="M55" s="98">
        <f>J55*1.03</f>
        <v>0</v>
      </c>
      <c r="N55" s="39"/>
      <c r="O55" s="92"/>
      <c r="P55" s="98">
        <f>M55*1.03</f>
        <v>0</v>
      </c>
      <c r="Q55" s="39"/>
      <c r="R55" s="92"/>
      <c r="S55" s="130">
        <f t="shared" si="22"/>
        <v>0</v>
      </c>
      <c r="T55" s="1"/>
    </row>
    <row r="56" spans="1:20">
      <c r="A56" s="15" t="s">
        <v>23</v>
      </c>
      <c r="B56" s="15"/>
      <c r="C56" s="15"/>
      <c r="D56" s="86">
        <f>SUM(D52:D55)</f>
        <v>0</v>
      </c>
      <c r="E56" s="100"/>
      <c r="F56" s="101"/>
      <c r="G56" s="86">
        <f t="shared" ref="G56" si="23">SUM(G52:G55)</f>
        <v>0</v>
      </c>
      <c r="H56" s="100"/>
      <c r="I56" s="101"/>
      <c r="J56" s="86">
        <f t="shared" ref="J56" si="24">SUM(J52:J55)</f>
        <v>0</v>
      </c>
      <c r="K56" s="100"/>
      <c r="L56" s="101"/>
      <c r="M56" s="86">
        <f t="shared" ref="M56" si="25">SUM(M52:M55)</f>
        <v>0</v>
      </c>
      <c r="N56" s="100"/>
      <c r="O56" s="101"/>
      <c r="P56" s="86">
        <f t="shared" ref="P56" si="26">SUM(P52:P55)</f>
        <v>0</v>
      </c>
      <c r="Q56" s="100"/>
      <c r="R56" s="101"/>
      <c r="S56" s="36">
        <f>SUM(D56:P56)</f>
        <v>0</v>
      </c>
      <c r="T56" s="1"/>
    </row>
    <row r="57" spans="1:20" s="4" customFormat="1" ht="6" customHeight="1">
      <c r="A57"/>
      <c r="B57"/>
      <c r="C57"/>
      <c r="D57" s="102"/>
      <c r="E57" s="3"/>
      <c r="F57" s="103"/>
      <c r="G57" s="102"/>
      <c r="H57" s="3"/>
      <c r="I57" s="103"/>
      <c r="J57" s="102"/>
      <c r="K57" s="3"/>
      <c r="L57" s="103"/>
      <c r="M57" s="102"/>
      <c r="N57" s="3"/>
      <c r="O57" s="103"/>
      <c r="P57" s="102"/>
      <c r="Q57" s="3"/>
      <c r="R57" s="103"/>
      <c r="S57" s="130"/>
      <c r="T57" s="9"/>
    </row>
    <row r="58" spans="1:20">
      <c r="A58" s="161" t="s">
        <v>24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80"/>
      <c r="T58" s="1"/>
    </row>
    <row r="59" spans="1:20">
      <c r="A59" s="43"/>
      <c r="B59" s="44"/>
      <c r="C59" s="44"/>
      <c r="D59" s="93">
        <v>0</v>
      </c>
      <c r="E59" s="39"/>
      <c r="F59" s="104"/>
      <c r="G59" s="93">
        <v>0</v>
      </c>
      <c r="H59" s="39"/>
      <c r="I59" s="104"/>
      <c r="J59" s="93">
        <f t="shared" ref="J59:J66" si="27">G59*1.03</f>
        <v>0</v>
      </c>
      <c r="K59" s="39"/>
      <c r="L59" s="104"/>
      <c r="M59" s="93">
        <f t="shared" ref="M59:M66" si="28">J59*1.03</f>
        <v>0</v>
      </c>
      <c r="N59" s="39"/>
      <c r="O59" s="104"/>
      <c r="P59" s="93">
        <f t="shared" ref="P59:P66" si="29">M59*1.03</f>
        <v>0</v>
      </c>
      <c r="Q59" s="39"/>
      <c r="R59" s="104"/>
      <c r="S59" s="130">
        <f>SUM(D59:P59)</f>
        <v>0</v>
      </c>
      <c r="T59" s="1"/>
    </row>
    <row r="60" spans="1:20">
      <c r="A60" s="43"/>
      <c r="B60" s="44"/>
      <c r="C60" s="44"/>
      <c r="D60" s="93">
        <v>0</v>
      </c>
      <c r="E60" s="39"/>
      <c r="F60" s="104"/>
      <c r="G60" s="93">
        <v>0</v>
      </c>
      <c r="H60" s="39"/>
      <c r="I60" s="104"/>
      <c r="J60" s="93">
        <f>G60*103%</f>
        <v>0</v>
      </c>
      <c r="K60" s="39"/>
      <c r="L60" s="104"/>
      <c r="M60" s="93">
        <f>J60*103%</f>
        <v>0</v>
      </c>
      <c r="N60" s="39"/>
      <c r="O60" s="104"/>
      <c r="P60" s="93">
        <f>M60*103%</f>
        <v>0</v>
      </c>
      <c r="Q60" s="39"/>
      <c r="R60" s="104"/>
      <c r="S60" s="130">
        <f t="shared" ref="S60:S65" si="30">SUM(D60:P60)</f>
        <v>0</v>
      </c>
      <c r="T60" s="1"/>
    </row>
    <row r="61" spans="1:20">
      <c r="A61" s="43"/>
      <c r="B61" s="44"/>
      <c r="C61" s="44"/>
      <c r="D61" s="93">
        <v>0</v>
      </c>
      <c r="E61" s="39"/>
      <c r="F61" s="104"/>
      <c r="G61" s="93">
        <v>0</v>
      </c>
      <c r="H61" s="39"/>
      <c r="I61" s="104"/>
      <c r="J61" s="93">
        <f t="shared" si="27"/>
        <v>0</v>
      </c>
      <c r="K61" s="39"/>
      <c r="L61" s="104"/>
      <c r="M61" s="93">
        <f t="shared" si="28"/>
        <v>0</v>
      </c>
      <c r="N61" s="39"/>
      <c r="O61" s="104"/>
      <c r="P61" s="93">
        <f t="shared" si="29"/>
        <v>0</v>
      </c>
      <c r="Q61" s="39"/>
      <c r="R61" s="104"/>
      <c r="S61" s="130">
        <f t="shared" si="30"/>
        <v>0</v>
      </c>
      <c r="T61" s="1"/>
    </row>
    <row r="62" spans="1:20">
      <c r="A62" s="43"/>
      <c r="B62" s="44"/>
      <c r="C62" s="44"/>
      <c r="D62" s="93">
        <v>0</v>
      </c>
      <c r="E62" s="39"/>
      <c r="F62" s="104"/>
      <c r="G62" s="93">
        <v>0</v>
      </c>
      <c r="H62" s="39"/>
      <c r="I62" s="104"/>
      <c r="J62" s="93">
        <f t="shared" si="27"/>
        <v>0</v>
      </c>
      <c r="K62" s="39"/>
      <c r="L62" s="104"/>
      <c r="M62" s="93">
        <f t="shared" si="28"/>
        <v>0</v>
      </c>
      <c r="N62" s="39"/>
      <c r="O62" s="104"/>
      <c r="P62" s="93">
        <f t="shared" si="29"/>
        <v>0</v>
      </c>
      <c r="Q62" s="39"/>
      <c r="R62" s="104"/>
      <c r="S62" s="130">
        <f t="shared" si="30"/>
        <v>0</v>
      </c>
      <c r="T62" s="1"/>
    </row>
    <row r="63" spans="1:20">
      <c r="A63" s="43"/>
      <c r="B63" s="44"/>
      <c r="C63" s="44"/>
      <c r="D63" s="93">
        <v>0</v>
      </c>
      <c r="E63" s="39"/>
      <c r="F63" s="104"/>
      <c r="G63" s="93">
        <v>0</v>
      </c>
      <c r="H63" s="39"/>
      <c r="I63" s="104"/>
      <c r="J63" s="93">
        <f t="shared" si="27"/>
        <v>0</v>
      </c>
      <c r="K63" s="39"/>
      <c r="L63" s="104"/>
      <c r="M63" s="93">
        <f t="shared" si="28"/>
        <v>0</v>
      </c>
      <c r="N63" s="39"/>
      <c r="O63" s="104"/>
      <c r="P63" s="93">
        <f t="shared" si="29"/>
        <v>0</v>
      </c>
      <c r="Q63" s="39"/>
      <c r="R63" s="104"/>
      <c r="S63" s="130">
        <f t="shared" si="30"/>
        <v>0</v>
      </c>
      <c r="T63" s="1"/>
    </row>
    <row r="64" spans="1:20">
      <c r="A64" s="43"/>
      <c r="B64" s="44"/>
      <c r="C64" s="44"/>
      <c r="D64" s="93">
        <v>0</v>
      </c>
      <c r="E64" s="39"/>
      <c r="F64" s="104"/>
      <c r="G64" s="93">
        <v>0</v>
      </c>
      <c r="H64" s="39"/>
      <c r="I64" s="104"/>
      <c r="J64" s="93">
        <f t="shared" si="27"/>
        <v>0</v>
      </c>
      <c r="K64" s="39"/>
      <c r="L64" s="104"/>
      <c r="M64" s="93">
        <f t="shared" si="28"/>
        <v>0</v>
      </c>
      <c r="N64" s="39"/>
      <c r="O64" s="104"/>
      <c r="P64" s="93">
        <f t="shared" si="29"/>
        <v>0</v>
      </c>
      <c r="Q64" s="39"/>
      <c r="R64" s="104"/>
      <c r="S64" s="130">
        <f t="shared" si="30"/>
        <v>0</v>
      </c>
      <c r="T64" s="1"/>
    </row>
    <row r="65" spans="1:20">
      <c r="A65" s="43"/>
      <c r="B65" s="44"/>
      <c r="C65" s="44"/>
      <c r="D65" s="93">
        <v>0</v>
      </c>
      <c r="E65" s="39"/>
      <c r="F65" s="104"/>
      <c r="G65" s="93">
        <v>0</v>
      </c>
      <c r="H65" s="39"/>
      <c r="I65" s="104"/>
      <c r="J65" s="93">
        <f t="shared" si="27"/>
        <v>0</v>
      </c>
      <c r="K65" s="39"/>
      <c r="L65" s="104"/>
      <c r="M65" s="93">
        <f t="shared" si="28"/>
        <v>0</v>
      </c>
      <c r="N65" s="39"/>
      <c r="O65" s="104"/>
      <c r="P65" s="93">
        <f t="shared" si="29"/>
        <v>0</v>
      </c>
      <c r="Q65" s="39"/>
      <c r="R65" s="104"/>
      <c r="S65" s="130">
        <f t="shared" si="30"/>
        <v>0</v>
      </c>
      <c r="T65" s="1"/>
    </row>
    <row r="66" spans="1:20">
      <c r="A66" s="43"/>
      <c r="B66" s="44"/>
      <c r="C66" s="44"/>
      <c r="D66" s="93">
        <v>0</v>
      </c>
      <c r="E66" s="39"/>
      <c r="F66" s="104"/>
      <c r="G66" s="93">
        <v>0</v>
      </c>
      <c r="H66" s="39"/>
      <c r="I66" s="104"/>
      <c r="J66" s="93">
        <f t="shared" si="27"/>
        <v>0</v>
      </c>
      <c r="K66" s="39"/>
      <c r="L66" s="104"/>
      <c r="M66" s="93">
        <f t="shared" si="28"/>
        <v>0</v>
      </c>
      <c r="N66" s="39"/>
      <c r="O66" s="104"/>
      <c r="P66" s="93">
        <f t="shared" si="29"/>
        <v>0</v>
      </c>
      <c r="Q66" s="39"/>
      <c r="R66" s="104"/>
      <c r="S66" s="130">
        <f>SUM(D66:P66)</f>
        <v>0</v>
      </c>
      <c r="T66" s="1"/>
    </row>
    <row r="67" spans="1:20">
      <c r="A67" s="15" t="s">
        <v>25</v>
      </c>
      <c r="B67" s="15"/>
      <c r="C67" s="15"/>
      <c r="D67" s="86">
        <f>SUM(D59:D66)</f>
        <v>0</v>
      </c>
      <c r="E67" s="100"/>
      <c r="F67" s="101"/>
      <c r="G67" s="86">
        <f t="shared" ref="G67" si="31">SUM(G59:G66)</f>
        <v>0</v>
      </c>
      <c r="H67" s="100"/>
      <c r="I67" s="101"/>
      <c r="J67" s="86">
        <f t="shared" ref="J67" si="32">SUM(J59:J66)</f>
        <v>0</v>
      </c>
      <c r="K67" s="100"/>
      <c r="L67" s="101"/>
      <c r="M67" s="86">
        <f t="shared" ref="M67" si="33">SUM(M59:M66)</f>
        <v>0</v>
      </c>
      <c r="N67" s="100"/>
      <c r="O67" s="101"/>
      <c r="P67" s="86">
        <f t="shared" ref="P67" si="34">SUM(P59:P66)</f>
        <v>0</v>
      </c>
      <c r="Q67" s="100"/>
      <c r="R67" s="101"/>
      <c r="S67" s="36">
        <f>SUM(D67:P67)</f>
        <v>0</v>
      </c>
      <c r="T67" s="1"/>
    </row>
    <row r="68" spans="1:20" ht="4.5" customHeight="1">
      <c r="A68" s="4"/>
      <c r="B68" s="4"/>
      <c r="C68" s="4"/>
      <c r="D68" s="89"/>
      <c r="E68" s="5"/>
      <c r="F68" s="105"/>
      <c r="G68" s="89"/>
      <c r="H68" s="5"/>
      <c r="I68" s="105"/>
      <c r="J68" s="89"/>
      <c r="K68" s="5"/>
      <c r="L68" s="105"/>
      <c r="M68" s="89"/>
      <c r="N68" s="5"/>
      <c r="O68" s="105"/>
      <c r="P68" s="89"/>
      <c r="Q68" s="5"/>
      <c r="R68" s="105"/>
      <c r="S68" s="36"/>
      <c r="T68" s="1"/>
    </row>
    <row r="69" spans="1:20">
      <c r="A69" s="161" t="s">
        <v>26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2"/>
      <c r="S69" s="36"/>
      <c r="T69" s="1"/>
    </row>
    <row r="70" spans="1:20">
      <c r="A70" s="43"/>
      <c r="B70" s="44"/>
      <c r="C70" s="44"/>
      <c r="D70" s="98">
        <v>0</v>
      </c>
      <c r="E70" s="39"/>
      <c r="F70" s="104"/>
      <c r="G70" s="98">
        <v>0</v>
      </c>
      <c r="H70" s="39"/>
      <c r="I70" s="104"/>
      <c r="J70" s="98">
        <f>G70*1.03</f>
        <v>0</v>
      </c>
      <c r="K70" s="39"/>
      <c r="L70" s="104"/>
      <c r="M70" s="98">
        <f>J70*1.03</f>
        <v>0</v>
      </c>
      <c r="N70" s="39"/>
      <c r="O70" s="104"/>
      <c r="P70" s="98">
        <f>M70*1.03</f>
        <v>0</v>
      </c>
      <c r="Q70" s="39"/>
      <c r="R70" s="104"/>
      <c r="S70" s="130">
        <f>SUM(D70:P70)</f>
        <v>0</v>
      </c>
      <c r="T70" s="1"/>
    </row>
    <row r="71" spans="1:20">
      <c r="A71" s="43"/>
      <c r="B71" s="44"/>
      <c r="C71" s="44"/>
      <c r="D71" s="98">
        <v>0</v>
      </c>
      <c r="E71" s="39"/>
      <c r="F71" s="104"/>
      <c r="G71" s="98">
        <v>0</v>
      </c>
      <c r="H71" s="39"/>
      <c r="I71" s="104"/>
      <c r="J71" s="98">
        <f>G71*1.03</f>
        <v>0</v>
      </c>
      <c r="K71" s="39"/>
      <c r="L71" s="104"/>
      <c r="M71" s="98">
        <f>J71*1.03</f>
        <v>0</v>
      </c>
      <c r="N71" s="39"/>
      <c r="O71" s="104"/>
      <c r="P71" s="98">
        <f>M71*1.03</f>
        <v>0</v>
      </c>
      <c r="Q71" s="39"/>
      <c r="R71" s="104"/>
      <c r="S71" s="130">
        <f t="shared" ref="S71:S73" si="35">SUM(D71:P71)</f>
        <v>0</v>
      </c>
      <c r="T71" s="1"/>
    </row>
    <row r="72" spans="1:20">
      <c r="A72" s="43"/>
      <c r="B72" s="44"/>
      <c r="C72" s="44"/>
      <c r="D72" s="98">
        <v>0</v>
      </c>
      <c r="E72" s="39"/>
      <c r="F72" s="104"/>
      <c r="G72" s="98">
        <v>0</v>
      </c>
      <c r="H72" s="39"/>
      <c r="I72" s="104"/>
      <c r="J72" s="98">
        <f>G72*1.03</f>
        <v>0</v>
      </c>
      <c r="K72" s="39"/>
      <c r="L72" s="104"/>
      <c r="M72" s="98">
        <f>J72*1.03</f>
        <v>0</v>
      </c>
      <c r="N72" s="39"/>
      <c r="O72" s="104"/>
      <c r="P72" s="98">
        <f>M72*1.03</f>
        <v>0</v>
      </c>
      <c r="Q72" s="39"/>
      <c r="R72" s="104"/>
      <c r="S72" s="130">
        <f t="shared" si="35"/>
        <v>0</v>
      </c>
      <c r="T72" s="1"/>
    </row>
    <row r="73" spans="1:20">
      <c r="A73" s="43"/>
      <c r="B73" s="44"/>
      <c r="C73" s="44"/>
      <c r="D73" s="98">
        <v>0</v>
      </c>
      <c r="E73" s="39"/>
      <c r="F73" s="104"/>
      <c r="G73" s="98">
        <v>0</v>
      </c>
      <c r="H73" s="39"/>
      <c r="I73" s="104"/>
      <c r="J73" s="98">
        <f>G73*1.03</f>
        <v>0</v>
      </c>
      <c r="K73" s="39"/>
      <c r="L73" s="104"/>
      <c r="M73" s="98">
        <f>J73*1.03</f>
        <v>0</v>
      </c>
      <c r="N73" s="39"/>
      <c r="O73" s="104"/>
      <c r="P73" s="98">
        <f>M73*1.03</f>
        <v>0</v>
      </c>
      <c r="Q73" s="39"/>
      <c r="R73" s="104"/>
      <c r="S73" s="130">
        <f t="shared" si="35"/>
        <v>0</v>
      </c>
      <c r="T73" s="1"/>
    </row>
    <row r="74" spans="1:20">
      <c r="A74" s="30" t="s">
        <v>27</v>
      </c>
      <c r="B74" s="30"/>
      <c r="C74" s="30"/>
      <c r="D74" s="107">
        <f>SUM(D70:D73)</f>
        <v>0</v>
      </c>
      <c r="E74" s="108"/>
      <c r="F74" s="109"/>
      <c r="G74" s="107">
        <f>SUM(G70:G73)</f>
        <v>0</v>
      </c>
      <c r="H74" s="108"/>
      <c r="I74" s="109"/>
      <c r="J74" s="107">
        <f t="shared" ref="J74" si="36">SUM(J70:J73)</f>
        <v>0</v>
      </c>
      <c r="K74" s="108"/>
      <c r="L74" s="109"/>
      <c r="M74" s="107">
        <f t="shared" ref="M74" si="37">SUM(M70:M73)</f>
        <v>0</v>
      </c>
      <c r="N74" s="108"/>
      <c r="O74" s="109"/>
      <c r="P74" s="107">
        <f t="shared" ref="P74" si="38">SUM(P70:P73)</f>
        <v>0</v>
      </c>
      <c r="Q74" s="108"/>
      <c r="R74" s="109"/>
      <c r="S74" s="36">
        <f>SUM(D74:P74)</f>
        <v>0</v>
      </c>
      <c r="T74" s="1"/>
    </row>
    <row r="75" spans="1:20" ht="6" customHeight="1">
      <c r="A75" s="4"/>
      <c r="B75" s="4"/>
      <c r="C75" s="4"/>
      <c r="D75" s="89"/>
      <c r="E75" s="5"/>
      <c r="F75" s="105"/>
      <c r="G75" s="89"/>
      <c r="H75" s="5"/>
      <c r="I75" s="105"/>
      <c r="J75" s="89"/>
      <c r="K75" s="5"/>
      <c r="L75" s="105"/>
      <c r="M75" s="89"/>
      <c r="N75" s="5"/>
      <c r="O75" s="105"/>
      <c r="P75" s="89"/>
      <c r="Q75" s="5"/>
      <c r="R75" s="105"/>
      <c r="S75" s="36"/>
      <c r="T75" s="1"/>
    </row>
    <row r="76" spans="1:20">
      <c r="A76" s="161" t="s">
        <v>28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2"/>
      <c r="S76" s="36"/>
      <c r="T76" s="1"/>
    </row>
    <row r="77" spans="1:20">
      <c r="A77" s="43"/>
      <c r="B77" s="44"/>
      <c r="C77" s="44"/>
      <c r="D77" s="98">
        <v>0</v>
      </c>
      <c r="E77" s="39"/>
      <c r="F77" s="104"/>
      <c r="G77" s="98">
        <v>0</v>
      </c>
      <c r="H77" s="39"/>
      <c r="I77" s="104"/>
      <c r="J77" s="98">
        <f>G77*1.03</f>
        <v>0</v>
      </c>
      <c r="K77" s="39"/>
      <c r="L77" s="104"/>
      <c r="M77" s="98">
        <f>J77*1.03</f>
        <v>0</v>
      </c>
      <c r="N77" s="39"/>
      <c r="O77" s="104"/>
      <c r="P77" s="98">
        <f>M77*1.03</f>
        <v>0</v>
      </c>
      <c r="Q77" s="39"/>
      <c r="R77" s="104"/>
      <c r="S77" s="130">
        <f>SUM(D77:P77)</f>
        <v>0</v>
      </c>
      <c r="T77" s="1"/>
    </row>
    <row r="78" spans="1:20">
      <c r="A78" s="43"/>
      <c r="B78" s="44"/>
      <c r="C78" s="44"/>
      <c r="D78" s="98">
        <v>0</v>
      </c>
      <c r="E78" s="39"/>
      <c r="F78" s="104"/>
      <c r="G78" s="98">
        <v>0</v>
      </c>
      <c r="H78" s="39"/>
      <c r="I78" s="104"/>
      <c r="J78" s="98">
        <f>G78*1.03</f>
        <v>0</v>
      </c>
      <c r="K78" s="39"/>
      <c r="L78" s="104"/>
      <c r="M78" s="98">
        <f>J78*1.03</f>
        <v>0</v>
      </c>
      <c r="N78" s="39"/>
      <c r="O78" s="104"/>
      <c r="P78" s="98">
        <f>M78*1.03</f>
        <v>0</v>
      </c>
      <c r="Q78" s="39"/>
      <c r="R78" s="104"/>
      <c r="S78" s="130">
        <f t="shared" ref="S78:S79" si="39">SUM(D78:P78)</f>
        <v>0</v>
      </c>
      <c r="T78" s="1"/>
    </row>
    <row r="79" spans="1:20">
      <c r="A79" s="43"/>
      <c r="B79" s="43"/>
      <c r="C79" s="43"/>
      <c r="D79" s="110">
        <v>0</v>
      </c>
      <c r="E79" s="46"/>
      <c r="F79" s="99"/>
      <c r="G79" s="98">
        <v>0</v>
      </c>
      <c r="H79" s="46"/>
      <c r="I79" s="99"/>
      <c r="J79" s="98">
        <f>G79*1.03</f>
        <v>0</v>
      </c>
      <c r="K79" s="46"/>
      <c r="L79" s="99"/>
      <c r="M79" s="98">
        <f>J79*1.03</f>
        <v>0</v>
      </c>
      <c r="N79" s="46"/>
      <c r="O79" s="99"/>
      <c r="P79" s="98">
        <f>M79*1.03</f>
        <v>0</v>
      </c>
      <c r="Q79" s="46"/>
      <c r="R79" s="99"/>
      <c r="S79" s="130">
        <f t="shared" si="39"/>
        <v>0</v>
      </c>
      <c r="T79" s="1"/>
    </row>
    <row r="80" spans="1:20">
      <c r="A80" s="30" t="s">
        <v>29</v>
      </c>
      <c r="B80" s="30"/>
      <c r="C80" s="30"/>
      <c r="D80" s="107">
        <f>SUM(D77:D79)</f>
        <v>0</v>
      </c>
      <c r="E80" s="108"/>
      <c r="F80" s="109"/>
      <c r="G80" s="107">
        <f t="shared" ref="G80" si="40">SUM(G77:G79)</f>
        <v>0</v>
      </c>
      <c r="H80" s="108"/>
      <c r="I80" s="109"/>
      <c r="J80" s="107">
        <f t="shared" ref="J80" si="41">SUM(J77:J79)</f>
        <v>0</v>
      </c>
      <c r="K80" s="108"/>
      <c r="L80" s="109"/>
      <c r="M80" s="107">
        <f t="shared" ref="M80" si="42">SUM(M77:M79)</f>
        <v>0</v>
      </c>
      <c r="N80" s="108"/>
      <c r="O80" s="109"/>
      <c r="P80" s="107">
        <f t="shared" ref="P80" si="43">SUM(P77:P79)</f>
        <v>0</v>
      </c>
      <c r="Q80" s="108"/>
      <c r="R80" s="109"/>
      <c r="S80" s="131">
        <f>SUM(D80:P80)</f>
        <v>0</v>
      </c>
      <c r="T80" s="1"/>
    </row>
    <row r="81" spans="1:24" ht="6" customHeight="1">
      <c r="A81" s="4"/>
      <c r="B81" s="4"/>
      <c r="C81" s="4"/>
      <c r="D81" s="89"/>
      <c r="E81" s="5"/>
      <c r="F81" s="105"/>
      <c r="G81" s="89"/>
      <c r="H81" s="5"/>
      <c r="I81" s="105"/>
      <c r="J81" s="89"/>
      <c r="K81" s="5"/>
      <c r="L81" s="105"/>
      <c r="M81" s="89"/>
      <c r="N81" s="5"/>
      <c r="O81" s="105"/>
      <c r="P81" s="89"/>
      <c r="Q81" s="5"/>
      <c r="R81" s="105"/>
      <c r="S81" s="131"/>
      <c r="T81" s="1"/>
    </row>
    <row r="82" spans="1:24">
      <c r="A82" s="31" t="s">
        <v>30</v>
      </c>
      <c r="B82" s="30"/>
      <c r="C82" s="30"/>
      <c r="D82" s="107"/>
      <c r="E82" s="108"/>
      <c r="F82" s="109"/>
      <c r="G82" s="107"/>
      <c r="H82" s="108"/>
      <c r="I82" s="109"/>
      <c r="J82" s="107"/>
      <c r="K82" s="108"/>
      <c r="L82" s="109"/>
      <c r="M82" s="107"/>
      <c r="N82" s="108"/>
      <c r="O82" s="109"/>
      <c r="P82" s="107"/>
      <c r="Q82" s="108"/>
      <c r="R82" s="109"/>
      <c r="S82" s="131"/>
      <c r="T82" s="1"/>
    </row>
    <row r="83" spans="1:24">
      <c r="A83" s="16" t="s">
        <v>31</v>
      </c>
      <c r="B83" s="17"/>
      <c r="C83" s="17"/>
      <c r="D83" s="111">
        <f>SUM(D84:D86)</f>
        <v>0</v>
      </c>
      <c r="E83" s="112"/>
      <c r="F83" s="113"/>
      <c r="G83" s="111">
        <f t="shared" ref="G83:P83" si="44">SUM(G84:G86)</f>
        <v>0</v>
      </c>
      <c r="H83" s="112"/>
      <c r="I83" s="113"/>
      <c r="J83" s="111">
        <f t="shared" si="44"/>
        <v>0</v>
      </c>
      <c r="K83" s="112"/>
      <c r="L83" s="113"/>
      <c r="M83" s="111">
        <f t="shared" si="44"/>
        <v>0</v>
      </c>
      <c r="N83" s="112"/>
      <c r="O83" s="113"/>
      <c r="P83" s="111">
        <f t="shared" si="44"/>
        <v>0</v>
      </c>
      <c r="Q83" s="112"/>
      <c r="R83" s="113"/>
      <c r="S83" s="132">
        <f>SUM(D83:P83)</f>
        <v>0</v>
      </c>
      <c r="T83" s="1"/>
    </row>
    <row r="84" spans="1:24">
      <c r="A84" s="44" t="s">
        <v>32</v>
      </c>
      <c r="B84" s="43"/>
      <c r="C84" s="43"/>
      <c r="D84" s="106">
        <v>0</v>
      </c>
      <c r="E84" s="46"/>
      <c r="F84" s="114"/>
      <c r="G84" s="106">
        <v>0</v>
      </c>
      <c r="H84" s="46"/>
      <c r="I84" s="114"/>
      <c r="J84" s="106">
        <v>0</v>
      </c>
      <c r="K84" s="46"/>
      <c r="L84" s="114"/>
      <c r="M84" s="106">
        <v>0</v>
      </c>
      <c r="N84" s="46"/>
      <c r="O84" s="114"/>
      <c r="P84" s="106">
        <v>0</v>
      </c>
      <c r="Q84" s="46"/>
      <c r="R84" s="114"/>
      <c r="S84" s="36"/>
      <c r="T84" s="1"/>
    </row>
    <row r="85" spans="1:24">
      <c r="A85" s="44" t="s">
        <v>33</v>
      </c>
      <c r="B85" s="43"/>
      <c r="C85" s="43"/>
      <c r="D85" s="106">
        <v>0</v>
      </c>
      <c r="E85" s="46"/>
      <c r="F85" s="114"/>
      <c r="G85" s="106">
        <v>0</v>
      </c>
      <c r="H85" s="46"/>
      <c r="I85" s="114"/>
      <c r="J85" s="106">
        <v>0</v>
      </c>
      <c r="K85" s="46"/>
      <c r="L85" s="114"/>
      <c r="M85" s="106">
        <v>0</v>
      </c>
      <c r="N85" s="46"/>
      <c r="O85" s="114"/>
      <c r="P85" s="106">
        <v>0</v>
      </c>
      <c r="Q85" s="46"/>
      <c r="R85" s="114"/>
      <c r="S85" s="36"/>
      <c r="T85" s="1"/>
    </row>
    <row r="86" spans="1:24">
      <c r="A86" s="44" t="s">
        <v>34</v>
      </c>
      <c r="B86" s="43"/>
      <c r="C86" s="43"/>
      <c r="D86" s="106">
        <v>0</v>
      </c>
      <c r="E86" s="46"/>
      <c r="F86" s="114"/>
      <c r="G86" s="106">
        <v>0</v>
      </c>
      <c r="H86" s="46"/>
      <c r="I86" s="114"/>
      <c r="J86" s="106">
        <v>0</v>
      </c>
      <c r="K86" s="46"/>
      <c r="L86" s="114"/>
      <c r="M86" s="106">
        <v>0</v>
      </c>
      <c r="N86" s="46"/>
      <c r="O86" s="114"/>
      <c r="P86" s="106">
        <v>0</v>
      </c>
      <c r="Q86" s="46"/>
      <c r="R86" s="114"/>
      <c r="S86" s="36"/>
      <c r="T86" s="1"/>
    </row>
    <row r="87" spans="1:24" s="4" customFormat="1" ht="6.75" customHeight="1">
      <c r="B87" s="13"/>
      <c r="C87" s="13"/>
      <c r="D87" s="115"/>
      <c r="E87" s="116"/>
      <c r="F87" s="117"/>
      <c r="G87" s="115"/>
      <c r="H87" s="116"/>
      <c r="I87" s="117"/>
      <c r="J87" s="115"/>
      <c r="K87" s="116"/>
      <c r="L87" s="117"/>
      <c r="M87" s="115"/>
      <c r="N87" s="116"/>
      <c r="O87" s="117"/>
      <c r="P87" s="115"/>
      <c r="Q87" s="116"/>
      <c r="R87" s="117"/>
      <c r="S87" s="129"/>
      <c r="T87" s="9"/>
    </row>
    <row r="88" spans="1:24" s="4" customFormat="1">
      <c r="A88" s="145" t="s">
        <v>35</v>
      </c>
      <c r="B88" s="145"/>
      <c r="C88" s="145"/>
      <c r="D88" s="146">
        <f>D25+D31+D38+D49+D56+D67+D74+D80+D83</f>
        <v>0</v>
      </c>
      <c r="E88" s="147"/>
      <c r="F88" s="148"/>
      <c r="G88" s="146">
        <f t="shared" ref="G88" si="45">G25+G31+G38+G49+G56+G67+G74+G80+G83</f>
        <v>0</v>
      </c>
      <c r="H88" s="147"/>
      <c r="I88" s="148"/>
      <c r="J88" s="146">
        <f t="shared" ref="J88" si="46">J25+J31+J38+J49+J56+J67+J74+J80+J83</f>
        <v>0</v>
      </c>
      <c r="K88" s="147"/>
      <c r="L88" s="148"/>
      <c r="M88" s="146">
        <f t="shared" ref="M88" si="47">M25+M31+M38+M49+M56+M67+M74+M80+M83</f>
        <v>0</v>
      </c>
      <c r="N88" s="147"/>
      <c r="O88" s="148"/>
      <c r="P88" s="146">
        <f t="shared" ref="P88" si="48">P25+P31+P38+P49+P56+P67+P74+P80+P83</f>
        <v>0</v>
      </c>
      <c r="Q88" s="147"/>
      <c r="R88" s="148"/>
      <c r="S88" s="133">
        <f>SUM(D88:P88)</f>
        <v>0</v>
      </c>
      <c r="T88" s="9"/>
    </row>
    <row r="89" spans="1:24" s="4" customFormat="1" ht="5.25" customHeight="1">
      <c r="D89" s="89"/>
      <c r="E89" s="5"/>
      <c r="F89" s="105"/>
      <c r="G89" s="89"/>
      <c r="H89" s="5"/>
      <c r="I89" s="105"/>
      <c r="J89" s="89"/>
      <c r="K89" s="5"/>
      <c r="L89" s="105"/>
      <c r="M89" s="89"/>
      <c r="N89" s="5"/>
      <c r="O89" s="105"/>
      <c r="P89" s="89"/>
      <c r="Q89" s="5"/>
      <c r="R89" s="105"/>
      <c r="S89" s="36"/>
      <c r="T89" s="9"/>
    </row>
    <row r="90" spans="1:24">
      <c r="A90" s="16" t="s">
        <v>36</v>
      </c>
      <c r="B90" s="17"/>
      <c r="C90" s="17"/>
      <c r="D90" s="111">
        <f>SUM(D91:D93)</f>
        <v>0</v>
      </c>
      <c r="E90" s="112"/>
      <c r="F90" s="113"/>
      <c r="G90" s="111">
        <f t="shared" ref="G90:P90" si="49">SUM(G91:G93)</f>
        <v>0</v>
      </c>
      <c r="H90" s="112"/>
      <c r="I90" s="113"/>
      <c r="J90" s="111">
        <f t="shared" si="49"/>
        <v>0</v>
      </c>
      <c r="K90" s="112"/>
      <c r="L90" s="113"/>
      <c r="M90" s="111">
        <f t="shared" si="49"/>
        <v>0</v>
      </c>
      <c r="N90" s="112"/>
      <c r="O90" s="113"/>
      <c r="P90" s="111">
        <f t="shared" si="49"/>
        <v>0</v>
      </c>
      <c r="Q90" s="112"/>
      <c r="R90" s="113"/>
      <c r="S90" s="132">
        <f>SUM(D90:P90)</f>
        <v>0</v>
      </c>
      <c r="T90" s="1"/>
    </row>
    <row r="91" spans="1:24">
      <c r="A91" s="44" t="s">
        <v>37</v>
      </c>
      <c r="B91" s="43"/>
      <c r="C91" s="51">
        <v>0</v>
      </c>
      <c r="D91" s="118">
        <f>D84*C91</f>
        <v>0</v>
      </c>
      <c r="F91" s="119"/>
      <c r="G91" s="118">
        <f>C91*G84</f>
        <v>0</v>
      </c>
      <c r="I91" s="119"/>
      <c r="J91" s="118">
        <f>C91*J84</f>
        <v>0</v>
      </c>
      <c r="L91" s="119"/>
      <c r="M91" s="118">
        <f>C91*M84</f>
        <v>0</v>
      </c>
      <c r="O91" s="119"/>
      <c r="P91" s="118">
        <f>C91*P84</f>
        <v>0</v>
      </c>
      <c r="R91" s="119"/>
      <c r="S91" s="36"/>
      <c r="T91" s="1"/>
    </row>
    <row r="92" spans="1:24">
      <c r="A92" s="44" t="s">
        <v>38</v>
      </c>
      <c r="B92" s="43"/>
      <c r="C92" s="51">
        <v>0</v>
      </c>
      <c r="D92" s="118">
        <f>D85*C92</f>
        <v>0</v>
      </c>
      <c r="F92" s="119"/>
      <c r="G92" s="118">
        <f>G85*C92</f>
        <v>0</v>
      </c>
      <c r="I92" s="119"/>
      <c r="J92" s="118">
        <f>J85*C92</f>
        <v>0</v>
      </c>
      <c r="L92" s="119"/>
      <c r="M92" s="118">
        <f>M85*C92</f>
        <v>0</v>
      </c>
      <c r="O92" s="119"/>
      <c r="P92" s="118">
        <f>P85*C92</f>
        <v>0</v>
      </c>
      <c r="R92" s="119"/>
      <c r="S92" s="36"/>
      <c r="T92" s="1"/>
    </row>
    <row r="93" spans="1:24">
      <c r="A93" s="44" t="s">
        <v>39</v>
      </c>
      <c r="B93" s="43"/>
      <c r="C93" s="51">
        <v>0</v>
      </c>
      <c r="D93" s="118">
        <f>D86*C93</f>
        <v>0</v>
      </c>
      <c r="F93" s="119"/>
      <c r="G93" s="118">
        <f>G86*C93</f>
        <v>0</v>
      </c>
      <c r="I93" s="119"/>
      <c r="J93" s="118">
        <f>J86*C93</f>
        <v>0</v>
      </c>
      <c r="L93" s="119"/>
      <c r="M93" s="118">
        <f>M86*C93</f>
        <v>0</v>
      </c>
      <c r="O93" s="119"/>
      <c r="P93" s="118">
        <f>P86*C93</f>
        <v>0</v>
      </c>
      <c r="R93" s="119"/>
      <c r="S93" s="36"/>
      <c r="T93" s="1"/>
    </row>
    <row r="94" spans="1:24" s="4" customFormat="1">
      <c r="A94" s="19" t="s">
        <v>40</v>
      </c>
      <c r="B94" s="19"/>
      <c r="C94" s="19"/>
      <c r="D94" s="120">
        <f>D25+D31+D38+D49+D56+D67+D83+D90+D74+D80</f>
        <v>0</v>
      </c>
      <c r="E94" s="121"/>
      <c r="F94" s="122"/>
      <c r="G94" s="120">
        <f t="shared" ref="G94" si="50">G25+G31+G38+G49+G56+G67+G83+G90+G74+G80</f>
        <v>0</v>
      </c>
      <c r="H94" s="121"/>
      <c r="I94" s="122"/>
      <c r="J94" s="120">
        <f t="shared" ref="J94" si="51">J25+J31+J38+J49+J56+J67+J83+J90+J74+J80</f>
        <v>0</v>
      </c>
      <c r="K94" s="121"/>
      <c r="L94" s="122"/>
      <c r="M94" s="120">
        <f t="shared" ref="M94" si="52">M25+M31+M38+M49+M56+M67+M83+M90+M74+M80</f>
        <v>0</v>
      </c>
      <c r="N94" s="121"/>
      <c r="O94" s="122"/>
      <c r="P94" s="120">
        <f t="shared" ref="P94" si="53">P25+P31+P38+P49+P56+P67+P83+P90+P74+P80</f>
        <v>0</v>
      </c>
      <c r="Q94" s="121"/>
      <c r="R94" s="122"/>
      <c r="S94" s="36">
        <f>SUM(D94:P94)</f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3">
        <f>-(D38)</f>
        <v>0</v>
      </c>
      <c r="E95" s="35"/>
      <c r="F95" s="124"/>
      <c r="G95" s="123">
        <f>-(G38)</f>
        <v>0</v>
      </c>
      <c r="H95" s="35"/>
      <c r="I95" s="124"/>
      <c r="J95" s="123">
        <f>-(J38)</f>
        <v>0</v>
      </c>
      <c r="K95" s="35"/>
      <c r="L95" s="124"/>
      <c r="M95" s="123">
        <f>-(M38)</f>
        <v>0</v>
      </c>
      <c r="N95" s="35"/>
      <c r="O95" s="124"/>
      <c r="P95" s="123">
        <f>-(P38)</f>
        <v>0</v>
      </c>
      <c r="Q95" s="35"/>
      <c r="R95" s="124"/>
      <c r="S95" s="130">
        <f>SUM(D95:P95)</f>
        <v>0</v>
      </c>
      <c r="T95" s="9"/>
      <c r="X95" s="202"/>
    </row>
    <row r="96" spans="1:24" s="4" customFormat="1">
      <c r="B96" s="34" t="s">
        <v>43</v>
      </c>
      <c r="C96" s="34"/>
      <c r="D96" s="123">
        <f>-(D74)</f>
        <v>0</v>
      </c>
      <c r="E96" s="35"/>
      <c r="F96" s="124"/>
      <c r="G96" s="123">
        <f t="shared" ref="G96:P96" si="54">-(G74)</f>
        <v>0</v>
      </c>
      <c r="H96" s="35"/>
      <c r="I96" s="124"/>
      <c r="J96" s="123">
        <f t="shared" si="54"/>
        <v>0</v>
      </c>
      <c r="K96" s="35"/>
      <c r="L96" s="124"/>
      <c r="M96" s="123">
        <f t="shared" si="54"/>
        <v>0</v>
      </c>
      <c r="N96" s="35"/>
      <c r="O96" s="124"/>
      <c r="P96" s="123">
        <f t="shared" si="54"/>
        <v>0</v>
      </c>
      <c r="Q96" s="35"/>
      <c r="R96" s="124"/>
      <c r="S96" s="130">
        <f t="shared" ref="S96:S103" si="55">SUM(D96:P96)</f>
        <v>0</v>
      </c>
      <c r="T96" s="9"/>
    </row>
    <row r="97" spans="1:28" s="4" customFormat="1">
      <c r="B97" s="34" t="s">
        <v>44</v>
      </c>
      <c r="C97" s="34"/>
      <c r="D97" s="123">
        <f>-(D80)</f>
        <v>0</v>
      </c>
      <c r="E97" s="35"/>
      <c r="F97" s="124"/>
      <c r="G97" s="123">
        <f t="shared" ref="G97:P97" si="56">-(G80)</f>
        <v>0</v>
      </c>
      <c r="H97" s="35"/>
      <c r="I97" s="124"/>
      <c r="J97" s="123">
        <f t="shared" si="56"/>
        <v>0</v>
      </c>
      <c r="K97" s="35"/>
      <c r="L97" s="124"/>
      <c r="M97" s="123">
        <f t="shared" si="56"/>
        <v>0</v>
      </c>
      <c r="N97" s="35"/>
      <c r="O97" s="124"/>
      <c r="P97" s="123">
        <f t="shared" si="56"/>
        <v>0</v>
      </c>
      <c r="Q97" s="35"/>
      <c r="R97" s="124"/>
      <c r="S97" s="130">
        <f t="shared" si="55"/>
        <v>0</v>
      </c>
      <c r="T97" s="9"/>
    </row>
    <row r="98" spans="1:28" s="4" customFormat="1">
      <c r="B98" s="34" t="s">
        <v>45</v>
      </c>
      <c r="C98" s="34"/>
      <c r="D98" s="118">
        <f t="shared" ref="D98:P100" si="57">-(D91+D84)</f>
        <v>0</v>
      </c>
      <c r="E98" s="35"/>
      <c r="F98" s="124"/>
      <c r="G98" s="118">
        <f t="shared" si="57"/>
        <v>0</v>
      </c>
      <c r="H98" s="35"/>
      <c r="I98" s="124"/>
      <c r="J98" s="118">
        <f t="shared" si="57"/>
        <v>0</v>
      </c>
      <c r="K98" s="35"/>
      <c r="L98" s="124"/>
      <c r="M98" s="118">
        <f t="shared" si="57"/>
        <v>0</v>
      </c>
      <c r="N98" s="35"/>
      <c r="O98" s="124"/>
      <c r="P98" s="118">
        <f t="shared" si="57"/>
        <v>0</v>
      </c>
      <c r="Q98" s="35"/>
      <c r="R98" s="124"/>
      <c r="S98" s="36">
        <f t="shared" si="55"/>
        <v>0</v>
      </c>
      <c r="T98" s="9"/>
    </row>
    <row r="99" spans="1:28" s="4" customFormat="1">
      <c r="B99" s="34" t="s">
        <v>46</v>
      </c>
      <c r="C99" s="34"/>
      <c r="D99" s="118">
        <f t="shared" si="57"/>
        <v>0</v>
      </c>
      <c r="E99" s="35"/>
      <c r="F99" s="124"/>
      <c r="G99" s="118">
        <f t="shared" si="57"/>
        <v>0</v>
      </c>
      <c r="H99" s="35"/>
      <c r="I99" s="124"/>
      <c r="J99" s="118">
        <f t="shared" si="57"/>
        <v>0</v>
      </c>
      <c r="K99" s="35"/>
      <c r="L99" s="124"/>
      <c r="M99" s="118">
        <f t="shared" si="57"/>
        <v>0</v>
      </c>
      <c r="N99" s="35"/>
      <c r="O99" s="124"/>
      <c r="P99" s="118">
        <f t="shared" si="57"/>
        <v>0</v>
      </c>
      <c r="Q99" s="35"/>
      <c r="R99" s="124"/>
      <c r="S99" s="36">
        <f t="shared" si="55"/>
        <v>0</v>
      </c>
      <c r="T99" s="9"/>
    </row>
    <row r="100" spans="1:28" s="4" customFormat="1">
      <c r="B100" s="34" t="s">
        <v>47</v>
      </c>
      <c r="C100" s="34"/>
      <c r="D100" s="118">
        <f t="shared" si="57"/>
        <v>0</v>
      </c>
      <c r="E100" s="35"/>
      <c r="F100" s="124"/>
      <c r="G100" s="118">
        <f t="shared" si="57"/>
        <v>0</v>
      </c>
      <c r="H100" s="35"/>
      <c r="I100" s="124"/>
      <c r="J100" s="118">
        <f t="shared" si="57"/>
        <v>0</v>
      </c>
      <c r="K100" s="35"/>
      <c r="L100" s="124"/>
      <c r="M100" s="118">
        <f t="shared" si="57"/>
        <v>0</v>
      </c>
      <c r="N100" s="35"/>
      <c r="O100" s="124"/>
      <c r="P100" s="118">
        <f t="shared" si="57"/>
        <v>0</v>
      </c>
      <c r="Q100" s="35"/>
      <c r="R100" s="124"/>
      <c r="S100" s="36">
        <f t="shared" si="55"/>
        <v>0</v>
      </c>
      <c r="T100" s="9"/>
    </row>
    <row r="101" spans="1:28" s="4" customFormat="1">
      <c r="B101" s="37" t="s">
        <v>48</v>
      </c>
      <c r="C101" s="81">
        <v>25000</v>
      </c>
      <c r="D101" s="118">
        <f>IF(D84+D91&lt;25000,D84+D91,IF(D84+D91&gt;25000,25000))</f>
        <v>0</v>
      </c>
      <c r="E101" s="34"/>
      <c r="F101" s="124"/>
      <c r="G101" s="118">
        <f>IF(G84+G91+D101&lt;25000,G84+G91,IF(G84+G91+D101&gt;25000,C101-D101))</f>
        <v>0</v>
      </c>
      <c r="H101" s="34"/>
      <c r="I101" s="124"/>
      <c r="J101" s="118">
        <f>IF(J84+J91+D101+G101&lt;25000,J84+J91,IF(J84+J91+D101+G101&gt;25000,C101-D101-G101))</f>
        <v>0</v>
      </c>
      <c r="K101" s="34"/>
      <c r="L101" s="124"/>
      <c r="M101" s="118">
        <f>IF(M84+M91+D101+G101+J101&lt;25000,M84+M91,IF(M84+M91+D101+G101+J101&gt;25000,C101-D101-G101-J101))</f>
        <v>0</v>
      </c>
      <c r="N101" s="34"/>
      <c r="O101" s="124"/>
      <c r="P101" s="118">
        <f>IF(P84+P91+D101+G101+J101+M101&lt;25000,P84+P91,IF(P84+P91+D101+G101+J101+M101&gt;25000,C101-D101-G101-J101-M101))</f>
        <v>0</v>
      </c>
      <c r="Q101" s="34"/>
      <c r="R101" s="124"/>
      <c r="S101" s="36">
        <f t="shared" si="55"/>
        <v>0</v>
      </c>
      <c r="T101" s="9"/>
    </row>
    <row r="102" spans="1:28" s="4" customFormat="1">
      <c r="B102" s="37" t="s">
        <v>48</v>
      </c>
      <c r="C102" s="81">
        <v>25000</v>
      </c>
      <c r="D102" s="118">
        <f>IF(D85+D92&lt;25000,D85+D92,IF(D85+D92&gt;25000,25000))</f>
        <v>0</v>
      </c>
      <c r="E102" s="34"/>
      <c r="F102" s="124"/>
      <c r="G102" s="118">
        <f>IF(G85+G92+D102&lt;25000,G85+G92,IF(G85+G92+D102&gt;25000,C102-D102))</f>
        <v>0</v>
      </c>
      <c r="H102" s="34"/>
      <c r="I102" s="124"/>
      <c r="J102" s="118">
        <f>IF(J85+J92+D102+G102&lt;25000,J85+J92,IF(J85+J92+D102+G102&gt;25000,C102-D102-G102))</f>
        <v>0</v>
      </c>
      <c r="K102" s="34"/>
      <c r="L102" s="124"/>
      <c r="M102" s="118">
        <f>IF(M85+M92+D102+G102+J102&lt;25000,M85+M92,IF(M85+M92+D102+G102+J102&gt;25000,C102-D102-G102-J102))</f>
        <v>0</v>
      </c>
      <c r="N102" s="34"/>
      <c r="O102" s="124"/>
      <c r="P102" s="118">
        <f>IF(P85+P92+D102+G102+J102+M102&lt;25000,P85+P92,IF(P85+P92+D102+G102+J102+M102&gt;25000,C102-D102-G102-J102-M102))</f>
        <v>0</v>
      </c>
      <c r="Q102" s="34"/>
      <c r="R102" s="124"/>
      <c r="S102" s="36">
        <f t="shared" si="55"/>
        <v>0</v>
      </c>
      <c r="T102" s="9"/>
    </row>
    <row r="103" spans="1:28" s="4" customFormat="1">
      <c r="B103" s="37" t="s">
        <v>48</v>
      </c>
      <c r="C103" s="81">
        <v>25000</v>
      </c>
      <c r="D103" s="118">
        <f>IF(D86+D93&lt;25000,D86+D93,IF(D86+D93&gt;25000,25000))</f>
        <v>0</v>
      </c>
      <c r="E103" s="34"/>
      <c r="F103" s="124"/>
      <c r="G103" s="118">
        <f>IF(G86+G93+D103&lt;25000,G86+G93,IF(G86+G93+D103&gt;25000,C103-D103))</f>
        <v>0</v>
      </c>
      <c r="H103" s="34"/>
      <c r="I103" s="124"/>
      <c r="J103" s="118">
        <f>IF(J86+J93+D103+G103&lt;25000,J86+J93,IF(J86+J93+D103+G103&gt;25000,C103-D103-G103))</f>
        <v>0</v>
      </c>
      <c r="K103" s="34"/>
      <c r="L103" s="124"/>
      <c r="M103" s="118">
        <f>IF(M86+M93+D103+G103+J103&lt;25000,M86+M93,IF(M86+M93+D103+G103+J103&gt;25000,C103-D103-G103-J103))</f>
        <v>0</v>
      </c>
      <c r="N103" s="34"/>
      <c r="O103" s="124"/>
      <c r="P103" s="118">
        <f>IF(P86+P93+D103+G103+J103+M103&lt;25000,P86+P93,IF(P86+P93+D103+G103+J103+M103&gt;25000,C103-D103-G103-J103-M103))</f>
        <v>0</v>
      </c>
      <c r="Q103" s="34"/>
      <c r="R103" s="124"/>
      <c r="S103" s="36">
        <f t="shared" si="55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5">
        <f>SUM(D94:D103)</f>
        <v>0</v>
      </c>
      <c r="E104" s="29"/>
      <c r="F104" s="126"/>
      <c r="G104" s="125">
        <f t="shared" ref="G104" si="58">SUM(G94:G103)</f>
        <v>0</v>
      </c>
      <c r="H104" s="29"/>
      <c r="I104" s="126"/>
      <c r="J104" s="125">
        <f t="shared" ref="J104" si="59">SUM(J94:J103)</f>
        <v>0</v>
      </c>
      <c r="K104" s="29"/>
      <c r="L104" s="126"/>
      <c r="M104" s="125">
        <f t="shared" ref="M104" si="60">SUM(M94:M103)</f>
        <v>0</v>
      </c>
      <c r="N104" s="29"/>
      <c r="O104" s="126"/>
      <c r="P104" s="125">
        <f t="shared" ref="P104" si="61">SUM(P94:P103)</f>
        <v>0</v>
      </c>
      <c r="Q104" s="29"/>
      <c r="R104" s="126"/>
      <c r="S104" s="36">
        <f>SUM(D104:P104)</f>
        <v>0</v>
      </c>
      <c r="T104" s="9"/>
    </row>
    <row r="105" spans="1:28" s="4" customFormat="1" ht="15.75" thickBot="1">
      <c r="A105" s="12" t="s">
        <v>93</v>
      </c>
      <c r="B105" s="12"/>
      <c r="C105" s="183"/>
      <c r="D105" s="158">
        <f>(D25*D111)</f>
        <v>0</v>
      </c>
      <c r="E105" s="159"/>
      <c r="F105" s="160"/>
      <c r="G105" s="158">
        <f>G25*G111</f>
        <v>0</v>
      </c>
      <c r="H105" s="159"/>
      <c r="I105" s="160"/>
      <c r="J105" s="158">
        <f>J25*J111</f>
        <v>0</v>
      </c>
      <c r="K105" s="159"/>
      <c r="L105" s="160"/>
      <c r="M105" s="158">
        <f>M25*M111</f>
        <v>0</v>
      </c>
      <c r="N105" s="159"/>
      <c r="O105" s="160"/>
      <c r="P105" s="158">
        <f>P25*P111</f>
        <v>0</v>
      </c>
      <c r="Q105" s="159"/>
      <c r="R105" s="160"/>
      <c r="S105" s="36">
        <f>SUM(D105:P105)</f>
        <v>0</v>
      </c>
      <c r="T105" s="9"/>
      <c r="U105" s="8"/>
    </row>
    <row r="106" spans="1:28" ht="13.5" thickBot="1">
      <c r="A106" s="11" t="s">
        <v>50</v>
      </c>
      <c r="B106" s="11"/>
      <c r="C106" s="11"/>
      <c r="D106" s="157">
        <f>D94+D105</f>
        <v>0</v>
      </c>
      <c r="E106" s="127"/>
      <c r="F106" s="128"/>
      <c r="G106" s="157">
        <f>G94+G105</f>
        <v>0</v>
      </c>
      <c r="H106" s="127"/>
      <c r="I106" s="128"/>
      <c r="J106" s="157">
        <f>J94+J105</f>
        <v>0</v>
      </c>
      <c r="K106" s="127"/>
      <c r="L106" s="128"/>
      <c r="M106" s="157">
        <f>M94+M105</f>
        <v>0</v>
      </c>
      <c r="N106" s="127"/>
      <c r="O106" s="128"/>
      <c r="P106" s="157">
        <f>P94+P105</f>
        <v>0</v>
      </c>
      <c r="Q106" s="127"/>
      <c r="R106" s="128"/>
      <c r="S106" s="134">
        <f>SUM(D106:P106)</f>
        <v>0</v>
      </c>
      <c r="U106" t="s">
        <v>116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</row>
    <row r="108" spans="1:28" ht="15.75">
      <c r="A108" s="38" t="s">
        <v>51</v>
      </c>
      <c r="B108" s="44"/>
      <c r="C108" s="43"/>
      <c r="D108" s="47"/>
      <c r="E108" s="43"/>
      <c r="F108" s="43"/>
      <c r="G108" s="47"/>
      <c r="H108" s="43"/>
      <c r="I108" s="43"/>
      <c r="J108" s="47"/>
      <c r="K108" s="43"/>
      <c r="L108" s="43"/>
      <c r="M108" s="47"/>
      <c r="N108" s="43"/>
      <c r="O108" s="43"/>
      <c r="P108" s="47"/>
      <c r="Q108" s="43"/>
      <c r="R108" s="43"/>
      <c r="S108" s="33" t="s">
        <v>52</v>
      </c>
    </row>
    <row r="109" spans="1:28">
      <c r="A109" s="216" t="s">
        <v>53</v>
      </c>
      <c r="B109" s="216"/>
      <c r="C109" s="181"/>
      <c r="D109" s="182">
        <v>46143</v>
      </c>
      <c r="E109" s="182"/>
      <c r="F109" s="182"/>
      <c r="G109" s="182">
        <f>DATE(YEAR(D109) + 1, MONTH(D109), DAY(D109))</f>
        <v>46508</v>
      </c>
      <c r="H109" s="182"/>
      <c r="I109" s="182"/>
      <c r="J109" s="182">
        <f>DATE(YEAR(G109) + 1, MONTH(G109), DAY(G109))</f>
        <v>46874</v>
      </c>
      <c r="K109" s="182"/>
      <c r="L109" s="182"/>
      <c r="M109" s="182">
        <f>DATE(YEAR(J109) + 1, MONTH(J109), DAY(J109))</f>
        <v>47239</v>
      </c>
      <c r="N109" s="182"/>
      <c r="O109" s="182"/>
      <c r="P109" s="182">
        <f>DATE(YEAR(M109) + 1, MONTH(M109), DAY(M109))</f>
        <v>47604</v>
      </c>
      <c r="Q109" s="182"/>
      <c r="R109" s="182"/>
      <c r="T109" s="167">
        <f>P109+365</f>
        <v>47969</v>
      </c>
    </row>
    <row r="110" spans="1:28">
      <c r="A110" s="216" t="s">
        <v>54</v>
      </c>
      <c r="B110" s="216"/>
      <c r="C110" s="181"/>
      <c r="D110" s="182">
        <f>D109+364</f>
        <v>46507</v>
      </c>
      <c r="E110" s="182"/>
      <c r="F110" s="182"/>
      <c r="G110" s="182">
        <f>J109-1</f>
        <v>46873</v>
      </c>
      <c r="H110" s="182"/>
      <c r="I110" s="182"/>
      <c r="J110" s="182">
        <f>M109-1</f>
        <v>47238</v>
      </c>
      <c r="K110" s="182"/>
      <c r="L110" s="182"/>
      <c r="M110" s="182">
        <f t="shared" ref="M110" si="62">P109-1</f>
        <v>47603</v>
      </c>
      <c r="N110" s="182"/>
      <c r="O110" s="182"/>
      <c r="P110" s="182">
        <f>T109-1</f>
        <v>47968</v>
      </c>
      <c r="Q110" s="182"/>
      <c r="R110" s="182"/>
      <c r="T110" s="167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6" t="s">
        <v>55</v>
      </c>
      <c r="B111" s="196"/>
      <c r="C111" s="196"/>
      <c r="D111" s="197">
        <f>X120</f>
        <v>0.5</v>
      </c>
      <c r="E111" s="198"/>
      <c r="F111" s="198"/>
      <c r="G111" s="197">
        <f>Y120</f>
        <v>0.5</v>
      </c>
      <c r="H111" s="199"/>
      <c r="I111" s="200"/>
      <c r="J111" s="201">
        <f>Z120</f>
        <v>0.5</v>
      </c>
      <c r="K111" s="199"/>
      <c r="L111" s="200"/>
      <c r="M111" s="201">
        <f>AA120</f>
        <v>0.5</v>
      </c>
      <c r="N111" s="199"/>
      <c r="O111" s="200"/>
      <c r="P111" s="201">
        <f>AB120</f>
        <v>0.5</v>
      </c>
      <c r="Q111" s="199"/>
      <c r="R111" s="200"/>
      <c r="T111" s="43" t="s">
        <v>56</v>
      </c>
      <c r="U111" s="172">
        <v>0.5</v>
      </c>
      <c r="V111" s="43">
        <v>365</v>
      </c>
      <c r="W111" s="174">
        <f>U111/V111</f>
        <v>1.3698600000000001E-3</v>
      </c>
      <c r="X111" s="178">
        <f>(X114*W111)+(X115*W112)</f>
        <v>0.5</v>
      </c>
      <c r="Y111" s="178">
        <f>(Y114*W111)+(Y115*W112)</f>
        <v>0.5</v>
      </c>
      <c r="Z111" s="178">
        <f>(Z114*W111)+(Z115*W112)</f>
        <v>0.5</v>
      </c>
      <c r="AA111" s="178">
        <f>(AA114*W111)+(AA115*W112)</f>
        <v>0.5</v>
      </c>
      <c r="AB111" s="178">
        <f>(AB114*W111)+(AB115*W112)</f>
        <v>0.5</v>
      </c>
    </row>
    <row r="112" spans="1:28">
      <c r="A112" s="43"/>
      <c r="B112" s="43"/>
      <c r="C112" s="43"/>
      <c r="D112" s="169"/>
      <c r="E112" s="169"/>
      <c r="F112" s="169"/>
      <c r="G112" s="169"/>
      <c r="H112" s="46"/>
      <c r="I112" s="40"/>
      <c r="J112" s="43"/>
      <c r="K112" s="46"/>
      <c r="L112" s="40"/>
      <c r="M112" s="43"/>
      <c r="N112" s="46"/>
      <c r="O112" s="40"/>
      <c r="P112" s="43"/>
      <c r="Q112" s="46"/>
      <c r="R112" s="40"/>
      <c r="T112" s="43" t="s">
        <v>57</v>
      </c>
      <c r="U112" s="172">
        <v>0.5</v>
      </c>
      <c r="V112" s="43">
        <v>365</v>
      </c>
      <c r="W112" s="174">
        <f>U112/V112</f>
        <v>1.3698600000000001E-3</v>
      </c>
    </row>
    <row r="113" spans="1:28">
      <c r="A113" s="184" t="s">
        <v>58</v>
      </c>
      <c r="B113" s="184"/>
      <c r="C113" s="184"/>
      <c r="D113" s="185">
        <f>IF(D88&lt;250000, MIN(250000, MROUND(D88,25000)), 250000)</f>
        <v>0</v>
      </c>
      <c r="E113" s="186"/>
      <c r="F113" s="187"/>
      <c r="G113" s="185">
        <f>IF(G88&lt;250000, MIN(250000, MROUND(G88,25000)), 250000)</f>
        <v>0</v>
      </c>
      <c r="H113" s="186"/>
      <c r="I113" s="187"/>
      <c r="J113" s="185">
        <f>IF(J88&lt;250000, MIN(250000, MROUND(J88,25000)), 250000)</f>
        <v>0</v>
      </c>
      <c r="K113" s="186"/>
      <c r="L113" s="187"/>
      <c r="M113" s="185">
        <f>IF(M88&lt;250000, MIN(250000, MROUND(M88,25000)), 250000)</f>
        <v>0</v>
      </c>
      <c r="N113" s="186"/>
      <c r="O113" s="187"/>
      <c r="P113" s="185">
        <f>IF(P88&lt;250000, MIN(250000, MROUND(P88,25000)), 250000)</f>
        <v>0</v>
      </c>
      <c r="Q113" s="186"/>
      <c r="R113" s="187"/>
      <c r="S113" s="188">
        <f>SUM(D113:P113)</f>
        <v>0</v>
      </c>
      <c r="T113" t="s">
        <v>59</v>
      </c>
      <c r="U113">
        <v>365</v>
      </c>
    </row>
    <row r="114" spans="1:28">
      <c r="A114" s="189" t="s">
        <v>60</v>
      </c>
      <c r="B114" s="189"/>
      <c r="C114" s="189"/>
      <c r="D114" s="190">
        <f>SUM(D113-D88)</f>
        <v>0</v>
      </c>
      <c r="E114" s="191"/>
      <c r="F114" s="192"/>
      <c r="G114" s="190">
        <f>SUM(G113-G88)</f>
        <v>0</v>
      </c>
      <c r="H114" s="191"/>
      <c r="I114" s="192"/>
      <c r="J114" s="190">
        <f>SUM(J113-J88)</f>
        <v>0</v>
      </c>
      <c r="K114" s="191"/>
      <c r="L114" s="192"/>
      <c r="M114" s="190">
        <f>SUM(M113-M88)</f>
        <v>0</v>
      </c>
      <c r="N114" s="191"/>
      <c r="O114" s="192"/>
      <c r="P114" s="190">
        <f>SUM(P113-P88)</f>
        <v>0</v>
      </c>
      <c r="Q114" s="191"/>
      <c r="R114" s="192"/>
      <c r="S114" s="193">
        <f>SUM(D114:P114)</f>
        <v>0</v>
      </c>
      <c r="T114" t="s">
        <v>61</v>
      </c>
      <c r="X114">
        <f>365-X115</f>
        <v>-1400</v>
      </c>
      <c r="Y114">
        <f t="shared" ref="Y114:AB114" si="63">365-Y115</f>
        <v>-1766</v>
      </c>
      <c r="Z114">
        <f t="shared" si="63"/>
        <v>-2131</v>
      </c>
      <c r="AA114">
        <f t="shared" si="63"/>
        <v>-2496</v>
      </c>
      <c r="AB114">
        <f t="shared" si="63"/>
        <v>-2861</v>
      </c>
    </row>
    <row r="115" spans="1:28">
      <c r="A115" s="43"/>
      <c r="B115" s="172"/>
      <c r="C115" s="43"/>
      <c r="D115" s="171"/>
      <c r="E115" s="171"/>
      <c r="F115" s="171"/>
      <c r="G115" s="171"/>
      <c r="H115" s="176"/>
      <c r="I115" s="176"/>
      <c r="J115" s="176"/>
      <c r="K115" s="176"/>
      <c r="L115" s="176"/>
      <c r="M115" s="176"/>
      <c r="N115" s="176"/>
      <c r="O115" s="176"/>
      <c r="P115" s="176"/>
      <c r="Q115" s="46"/>
      <c r="R115" s="40"/>
      <c r="T115" t="s">
        <v>62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3"/>
      <c r="B116" s="172"/>
      <c r="C116" s="43"/>
      <c r="D116" s="171"/>
      <c r="E116" s="171"/>
      <c r="F116" s="171"/>
      <c r="G116" s="171"/>
      <c r="H116" s="176"/>
      <c r="I116" s="176"/>
      <c r="J116" s="176"/>
      <c r="K116" s="176"/>
      <c r="L116" s="176"/>
      <c r="M116" s="176"/>
      <c r="N116" s="176"/>
      <c r="O116" s="176"/>
      <c r="P116" s="176"/>
      <c r="Q116" s="46"/>
      <c r="R116" s="40"/>
      <c r="T116" t="s">
        <v>63</v>
      </c>
    </row>
    <row r="117" spans="1:28" ht="15.75">
      <c r="A117" s="194" t="s">
        <v>64</v>
      </c>
      <c r="B117" s="145"/>
      <c r="C117" s="145"/>
      <c r="D117" s="145"/>
      <c r="E117" s="147"/>
      <c r="F117" s="195"/>
      <c r="G117" s="145"/>
      <c r="H117" s="147"/>
      <c r="I117" s="195"/>
      <c r="J117" s="145"/>
      <c r="K117" s="147"/>
      <c r="L117" s="195"/>
      <c r="M117" s="145"/>
      <c r="N117" s="43"/>
      <c r="O117" s="43"/>
      <c r="P117" s="43"/>
      <c r="Q117" s="46"/>
      <c r="R117" s="40"/>
      <c r="T117" t="s">
        <v>65</v>
      </c>
      <c r="U117" s="175">
        <v>44743</v>
      </c>
      <c r="X117" s="178">
        <f>(X114*W111)+(X115*W112)</f>
        <v>0.5</v>
      </c>
      <c r="Y117" s="178">
        <f>(Y114*W111)+(Y115*W112)</f>
        <v>0.5</v>
      </c>
      <c r="Z117" s="178">
        <f>(Z114*W111)+(Z115*W112)</f>
        <v>0.5</v>
      </c>
      <c r="AA117" s="178">
        <f>(AA114*W111)+(AA115*W112)</f>
        <v>0.5</v>
      </c>
      <c r="AB117" s="178">
        <f>(AB114*W111)+(AB115*W112)</f>
        <v>0.5</v>
      </c>
    </row>
    <row r="118" spans="1:28">
      <c r="A118" s="43"/>
      <c r="B118" s="172"/>
      <c r="C118" s="43"/>
      <c r="D118" s="173"/>
      <c r="E118" s="167"/>
      <c r="F118" s="167"/>
      <c r="G118" s="170"/>
      <c r="H118" s="46"/>
      <c r="I118" s="40"/>
      <c r="J118" s="50"/>
      <c r="K118" s="46"/>
      <c r="L118" s="40"/>
      <c r="M118" s="50"/>
      <c r="N118" s="46"/>
      <c r="O118" s="40"/>
      <c r="P118" s="50"/>
      <c r="Q118" s="46"/>
      <c r="R118" s="40"/>
      <c r="T118" t="s">
        <v>66</v>
      </c>
      <c r="U118" s="178">
        <v>0.5</v>
      </c>
    </row>
    <row r="119" spans="1:28">
      <c r="A119" s="43"/>
      <c r="B119" s="172"/>
      <c r="C119" s="43"/>
      <c r="D119" s="173"/>
      <c r="E119" s="167"/>
      <c r="F119" s="167"/>
      <c r="G119" s="170"/>
      <c r="H119" s="46"/>
      <c r="I119" s="40"/>
      <c r="J119" s="50"/>
      <c r="K119" s="46"/>
      <c r="L119" s="40"/>
      <c r="M119" s="50"/>
      <c r="N119" s="46"/>
      <c r="O119" s="40"/>
      <c r="P119" s="50"/>
      <c r="Q119" s="46"/>
      <c r="R119" s="40"/>
      <c r="T119" t="s">
        <v>67</v>
      </c>
      <c r="U119" s="178">
        <v>0.5</v>
      </c>
    </row>
    <row r="120" spans="1:28">
      <c r="A120" s="43"/>
      <c r="B120" s="172"/>
      <c r="C120" s="43"/>
      <c r="D120" s="173"/>
      <c r="E120" s="167"/>
      <c r="F120" s="167"/>
      <c r="G120" s="171"/>
      <c r="H120" s="46"/>
      <c r="I120" s="40"/>
      <c r="J120" s="50"/>
      <c r="K120" s="46"/>
      <c r="L120" s="40"/>
      <c r="M120" s="50"/>
      <c r="N120" s="46"/>
      <c r="O120" s="40"/>
      <c r="P120" s="50"/>
      <c r="Q120" s="46"/>
      <c r="R120" s="40"/>
      <c r="T120" s="179" t="s">
        <v>68</v>
      </c>
      <c r="U120" s="179"/>
      <c r="V120" s="179"/>
      <c r="W120" s="179"/>
      <c r="X120" s="180">
        <f>IF(X117&lt;=X121,X121, IF(AND(X117&gt;=X119,X111&lt;=X123),X122,IF(X117&gt;=X123,X123)))</f>
        <v>0.5</v>
      </c>
      <c r="Y120" s="180">
        <f>IF(Y117&lt;=Y121,Y121, IF(AND(Y117&gt;=Y119,Y111&lt;=Y123),Y122,IF(Y117&gt;=Y123,Y123)))</f>
        <v>0.5</v>
      </c>
      <c r="Z120" s="180">
        <f>IF(Z117&lt;=Z121,Z121, IF(AND(Z117&gt;=Z119,Z111&lt;=Z123),Z122,IF(Z117&gt;=Z123,Z123)))</f>
        <v>0.5</v>
      </c>
      <c r="AA120" s="180">
        <f>IF(AA117&lt;=AA121,AA121, IF(AND(AA117&gt;=AA119,AA111&lt;=AA123),AA122,IF(AA117&gt;=AA123,AA123)))</f>
        <v>0.5</v>
      </c>
      <c r="AB120" s="180">
        <f>IF(AB117&lt;=AB121,AB121, IF(AND(AB117&gt;=AB119,AB111&lt;=AB123),AB122,IF(AB117&gt;=AB123,AB123)))</f>
        <v>0.5</v>
      </c>
    </row>
    <row r="121" spans="1:28">
      <c r="A121" s="43"/>
      <c r="B121" s="43"/>
      <c r="C121" s="43"/>
      <c r="D121" s="167"/>
      <c r="E121" s="167"/>
      <c r="F121" s="167"/>
      <c r="G121" s="167"/>
      <c r="H121" s="46"/>
      <c r="I121" s="40"/>
      <c r="J121" s="50"/>
      <c r="K121" s="46"/>
      <c r="L121" s="40"/>
      <c r="M121" s="50"/>
      <c r="N121" s="46"/>
      <c r="O121" s="40"/>
      <c r="P121" s="50"/>
      <c r="Q121" s="46"/>
      <c r="R121" s="40"/>
      <c r="U121" s="177"/>
      <c r="X121" s="177">
        <v>0.5</v>
      </c>
      <c r="Y121" s="177">
        <v>0.5</v>
      </c>
      <c r="Z121" s="177">
        <v>0.5</v>
      </c>
      <c r="AA121" s="177">
        <v>0.5</v>
      </c>
      <c r="AB121" s="177">
        <v>0.5</v>
      </c>
    </row>
    <row r="122" spans="1:28" ht="18.75">
      <c r="A122" s="43"/>
      <c r="B122" s="43"/>
      <c r="C122" s="43"/>
      <c r="D122" s="168"/>
      <c r="E122" s="168"/>
      <c r="F122" s="168"/>
      <c r="G122" s="168"/>
      <c r="H122" s="46"/>
      <c r="I122" s="40"/>
      <c r="J122" s="50"/>
      <c r="K122" s="46"/>
      <c r="L122" s="40"/>
      <c r="M122" s="50"/>
      <c r="N122" s="46"/>
      <c r="O122" s="40"/>
      <c r="P122" s="50"/>
      <c r="Q122" s="46"/>
      <c r="R122" s="40"/>
      <c r="U122" s="178"/>
      <c r="X122" s="178">
        <f>X111</f>
        <v>0.5</v>
      </c>
      <c r="Y122" s="178">
        <f t="shared" ref="Y122:AB122" si="64">Y111</f>
        <v>0.5</v>
      </c>
      <c r="Z122" s="178">
        <f t="shared" si="64"/>
        <v>0.5</v>
      </c>
      <c r="AA122" s="178">
        <f t="shared" si="64"/>
        <v>0.5</v>
      </c>
      <c r="AB122" s="178">
        <f t="shared" si="64"/>
        <v>0.5</v>
      </c>
    </row>
    <row r="123" spans="1:28">
      <c r="U123" s="177"/>
      <c r="X123" s="177">
        <v>0.55000000000000004</v>
      </c>
      <c r="Y123" s="177">
        <v>0.55000000000000004</v>
      </c>
      <c r="Z123" s="177">
        <v>0.55000000000000004</v>
      </c>
      <c r="AA123" s="177">
        <v>0.55000000000000004</v>
      </c>
      <c r="AB123" s="177">
        <v>0.55000000000000004</v>
      </c>
    </row>
  </sheetData>
  <protectedRanges>
    <protectedRange sqref="U111:V112 B108:R112 T109:T110 B115:R116 B118:R122 N117:R117" name="Range10"/>
    <protectedRange sqref="A2:R24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E2:M2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5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E12" sqref="E12"/>
    </sheetView>
  </sheetViews>
  <sheetFormatPr defaultRowHeight="12.75"/>
  <cols>
    <col min="1" max="2" width="27.28515625" customWidth="1"/>
    <col min="3" max="3" width="8.140625" style="136" customWidth="1"/>
    <col min="4" max="4" width="10.5703125" customWidth="1"/>
    <col min="8" max="8" width="14.5703125" customWidth="1"/>
  </cols>
  <sheetData>
    <row r="1" spans="1:13" ht="15.75">
      <c r="A1" s="143" t="s">
        <v>69</v>
      </c>
      <c r="B1" s="4"/>
      <c r="C1" s="204" t="s">
        <v>70</v>
      </c>
      <c r="D1" s="207"/>
    </row>
    <row r="2" spans="1:13">
      <c r="C2" s="211" t="s">
        <v>71</v>
      </c>
      <c r="D2" s="209"/>
    </row>
    <row r="3" spans="1:13">
      <c r="A3" s="4" t="s">
        <v>72</v>
      </c>
      <c r="B3" s="4"/>
      <c r="C3" s="206" t="s">
        <v>73</v>
      </c>
      <c r="D3" s="210"/>
    </row>
    <row r="4" spans="1:13" ht="79.5" thickBot="1">
      <c r="A4" s="52" t="s">
        <v>74</v>
      </c>
      <c r="B4" s="52" t="s">
        <v>2</v>
      </c>
      <c r="C4" s="137" t="s">
        <v>75</v>
      </c>
      <c r="D4" s="52" t="s">
        <v>76</v>
      </c>
      <c r="E4" s="53" t="s">
        <v>77</v>
      </c>
      <c r="F4" s="53" t="s">
        <v>78</v>
      </c>
      <c r="G4" s="53" t="s">
        <v>79</v>
      </c>
      <c r="H4" s="53" t="s">
        <v>80</v>
      </c>
      <c r="J4" s="215" t="s">
        <v>115</v>
      </c>
    </row>
    <row r="5" spans="1:13" ht="13.5" thickBot="1">
      <c r="A5" s="65" t="s">
        <v>81</v>
      </c>
      <c r="B5" t="s">
        <v>81</v>
      </c>
      <c r="C5" s="208">
        <v>0.18</v>
      </c>
      <c r="D5" s="54">
        <v>0</v>
      </c>
      <c r="F5" s="55">
        <f>D5*(E5/12)</f>
        <v>0</v>
      </c>
      <c r="G5" s="55">
        <f>C5*F5</f>
        <v>0</v>
      </c>
      <c r="H5" s="55">
        <f>SUM(F5:G5)</f>
        <v>0</v>
      </c>
      <c r="J5" s="149"/>
    </row>
    <row r="6" spans="1:13">
      <c r="A6" s="65"/>
      <c r="C6" s="208">
        <v>0.18</v>
      </c>
      <c r="D6" s="54">
        <v>0</v>
      </c>
      <c r="F6" s="55">
        <f>D6*(E6/12)</f>
        <v>0</v>
      </c>
      <c r="G6" s="55">
        <f t="shared" ref="G6:G12" si="0">C6*F6</f>
        <v>0</v>
      </c>
      <c r="H6" s="55">
        <f t="shared" ref="H6:H12" si="1">SUM(F6:G6)</f>
        <v>0</v>
      </c>
      <c r="J6" s="150"/>
      <c r="L6" s="151" t="s">
        <v>82</v>
      </c>
      <c r="M6" s="152" t="s">
        <v>83</v>
      </c>
    </row>
    <row r="7" spans="1:13">
      <c r="A7" s="65"/>
      <c r="C7" s="208">
        <v>0.18</v>
      </c>
      <c r="D7" s="54">
        <v>0</v>
      </c>
      <c r="F7" s="55">
        <f>D7*(E7/12)</f>
        <v>0</v>
      </c>
      <c r="G7" s="55">
        <f t="shared" si="0"/>
        <v>0</v>
      </c>
      <c r="H7" s="55">
        <f t="shared" si="1"/>
        <v>0</v>
      </c>
      <c r="J7" s="149"/>
      <c r="L7" s="153">
        <f>12*M7</f>
        <v>0.6</v>
      </c>
      <c r="M7" s="154">
        <v>0.05</v>
      </c>
    </row>
    <row r="8" spans="1:13">
      <c r="A8" s="65"/>
      <c r="C8" s="205">
        <v>0.22</v>
      </c>
      <c r="D8" s="54">
        <v>0</v>
      </c>
      <c r="F8" s="55">
        <f t="shared" ref="F8:F12" si="2">D8*(E8/12)</f>
        <v>0</v>
      </c>
      <c r="G8" s="55">
        <f t="shared" si="0"/>
        <v>0</v>
      </c>
      <c r="H8" s="55">
        <f t="shared" si="1"/>
        <v>0</v>
      </c>
      <c r="J8" s="150"/>
      <c r="L8" s="153">
        <f t="shared" ref="L8:L27" si="3">12*M8</f>
        <v>1.2</v>
      </c>
      <c r="M8" s="154">
        <v>0.1</v>
      </c>
    </row>
    <row r="9" spans="1:13">
      <c r="A9" s="65"/>
      <c r="C9" s="205">
        <v>0.22</v>
      </c>
      <c r="D9" s="54">
        <v>0</v>
      </c>
      <c r="F9" s="55">
        <f t="shared" si="2"/>
        <v>0</v>
      </c>
      <c r="G9" s="55">
        <f t="shared" si="0"/>
        <v>0</v>
      </c>
      <c r="H9" s="55">
        <f t="shared" si="1"/>
        <v>0</v>
      </c>
      <c r="L9" s="153">
        <f t="shared" si="3"/>
        <v>1.8</v>
      </c>
      <c r="M9" s="154">
        <v>0.15</v>
      </c>
    </row>
    <row r="10" spans="1:13">
      <c r="A10" s="65"/>
      <c r="C10" s="205">
        <v>0.22</v>
      </c>
      <c r="D10" s="54">
        <v>0</v>
      </c>
      <c r="F10" s="55">
        <f t="shared" si="2"/>
        <v>0</v>
      </c>
      <c r="G10" s="55">
        <f t="shared" si="0"/>
        <v>0</v>
      </c>
      <c r="H10" s="55">
        <f t="shared" si="1"/>
        <v>0</v>
      </c>
      <c r="L10" s="153"/>
      <c r="M10" s="154"/>
    </row>
    <row r="11" spans="1:13">
      <c r="A11" s="65"/>
      <c r="C11" s="212">
        <v>8.6400000000000001E-3</v>
      </c>
      <c r="D11" s="54">
        <v>0</v>
      </c>
      <c r="F11" s="55">
        <f t="shared" si="2"/>
        <v>0</v>
      </c>
      <c r="G11" s="55">
        <f t="shared" si="0"/>
        <v>0</v>
      </c>
      <c r="H11" s="55">
        <f t="shared" si="1"/>
        <v>0</v>
      </c>
      <c r="L11" s="153">
        <f t="shared" si="3"/>
        <v>3</v>
      </c>
      <c r="M11" s="154">
        <v>0.25</v>
      </c>
    </row>
    <row r="12" spans="1:13" ht="13.5" thickBot="1">
      <c r="A12" s="65"/>
      <c r="C12" s="212">
        <v>8.6400000000000001E-3</v>
      </c>
      <c r="D12" s="54">
        <v>0</v>
      </c>
      <c r="F12" s="56">
        <f t="shared" si="2"/>
        <v>0</v>
      </c>
      <c r="G12" s="55">
        <f t="shared" si="0"/>
        <v>0</v>
      </c>
      <c r="H12" s="55">
        <f t="shared" si="1"/>
        <v>0</v>
      </c>
      <c r="L12" s="153">
        <f t="shared" si="3"/>
        <v>3.6</v>
      </c>
      <c r="M12" s="154">
        <v>0.3</v>
      </c>
    </row>
    <row r="13" spans="1:13">
      <c r="F13" s="55">
        <f>SUM(F5:F12)</f>
        <v>0</v>
      </c>
      <c r="G13" s="55">
        <f>SUM(G5:G12)</f>
        <v>0</v>
      </c>
      <c r="H13" s="55">
        <f>SUM(H5:H12)</f>
        <v>0</v>
      </c>
      <c r="L13" s="153">
        <f t="shared" si="3"/>
        <v>4.2</v>
      </c>
      <c r="M13" s="154">
        <v>0.35</v>
      </c>
    </row>
    <row r="14" spans="1:13" ht="13.5" thickBot="1">
      <c r="L14" s="153">
        <f t="shared" si="3"/>
        <v>4.8</v>
      </c>
      <c r="M14" s="154">
        <v>0.4</v>
      </c>
    </row>
    <row r="15" spans="1:13" ht="13.5" thickBot="1">
      <c r="A15" s="52" t="s">
        <v>84</v>
      </c>
      <c r="B15" s="52"/>
      <c r="C15" s="135"/>
      <c r="D15" s="52" t="s">
        <v>85</v>
      </c>
      <c r="E15" s="53" t="s">
        <v>77</v>
      </c>
      <c r="F15" s="53" t="s">
        <v>78</v>
      </c>
      <c r="G15" s="53" t="s">
        <v>79</v>
      </c>
      <c r="H15" s="53" t="s">
        <v>80</v>
      </c>
      <c r="I15" s="57">
        <v>0</v>
      </c>
      <c r="L15" s="153">
        <f t="shared" si="3"/>
        <v>5.4</v>
      </c>
      <c r="M15" s="154">
        <v>0.45</v>
      </c>
    </row>
    <row r="16" spans="1:13">
      <c r="A16" s="58" t="str">
        <f>A5</f>
        <v>PI</v>
      </c>
      <c r="B16" s="58" t="str">
        <f>B5</f>
        <v>PI</v>
      </c>
      <c r="C16" s="208">
        <v>0.18</v>
      </c>
      <c r="D16" s="54">
        <f>D5*(1+$I$15)</f>
        <v>0</v>
      </c>
      <c r="E16">
        <f>E5</f>
        <v>0</v>
      </c>
      <c r="F16" s="55">
        <f>D16*(E16/12)</f>
        <v>0</v>
      </c>
      <c r="G16" s="55">
        <f>C16*F16</f>
        <v>0</v>
      </c>
      <c r="H16" s="55">
        <f>SUM(F16:G16)</f>
        <v>0</v>
      </c>
      <c r="I16" s="55"/>
      <c r="L16" s="153"/>
      <c r="M16" s="154"/>
    </row>
    <row r="17" spans="1:13">
      <c r="A17" s="58">
        <f t="shared" ref="A17:B22" si="4">A6</f>
        <v>0</v>
      </c>
      <c r="B17" s="58">
        <f t="shared" si="4"/>
        <v>0</v>
      </c>
      <c r="C17" s="208">
        <v>0.18</v>
      </c>
      <c r="D17" s="54">
        <f>D6*(1+$I$15)</f>
        <v>0</v>
      </c>
      <c r="E17">
        <f>E6</f>
        <v>0</v>
      </c>
      <c r="F17" s="55">
        <f t="shared" ref="F17:F23" si="5">D17*(E17/12)</f>
        <v>0</v>
      </c>
      <c r="G17" s="55">
        <f t="shared" ref="G17:G23" si="6">C17*F17</f>
        <v>0</v>
      </c>
      <c r="H17" s="55">
        <f t="shared" ref="H17:H23" si="7">SUM(F17:G17)</f>
        <v>0</v>
      </c>
      <c r="I17" s="55"/>
      <c r="L17" s="153">
        <f t="shared" si="3"/>
        <v>6</v>
      </c>
      <c r="M17" s="154">
        <v>0.5</v>
      </c>
    </row>
    <row r="18" spans="1:13">
      <c r="A18" s="58">
        <f t="shared" si="4"/>
        <v>0</v>
      </c>
      <c r="B18" s="58">
        <f t="shared" si="4"/>
        <v>0</v>
      </c>
      <c r="C18" s="208">
        <v>0.18</v>
      </c>
      <c r="D18" s="54">
        <f>D7*(1+$I$15)</f>
        <v>0</v>
      </c>
      <c r="E18">
        <f>E7</f>
        <v>0</v>
      </c>
      <c r="F18" s="55">
        <f t="shared" si="5"/>
        <v>0</v>
      </c>
      <c r="G18" s="55">
        <f t="shared" si="6"/>
        <v>0</v>
      </c>
      <c r="H18" s="55">
        <f t="shared" si="7"/>
        <v>0</v>
      </c>
      <c r="I18" s="55"/>
      <c r="L18" s="153">
        <f t="shared" si="3"/>
        <v>6.6</v>
      </c>
      <c r="M18" s="154">
        <v>0.55000000000000004</v>
      </c>
    </row>
    <row r="19" spans="1:13">
      <c r="A19" s="58">
        <f>A8</f>
        <v>0</v>
      </c>
      <c r="B19" s="58">
        <f>B8</f>
        <v>0</v>
      </c>
      <c r="C19" s="205">
        <v>0.22</v>
      </c>
      <c r="D19" s="54">
        <f t="shared" ref="D19:D23" si="8">D8*(1+$I$15)</f>
        <v>0</v>
      </c>
      <c r="E19">
        <f t="shared" ref="E19:E21" si="9">E8</f>
        <v>0</v>
      </c>
      <c r="F19" s="55">
        <f t="shared" si="5"/>
        <v>0</v>
      </c>
      <c r="G19" s="55">
        <f t="shared" si="6"/>
        <v>0</v>
      </c>
      <c r="H19" s="55">
        <f t="shared" si="7"/>
        <v>0</v>
      </c>
      <c r="I19" s="55"/>
      <c r="L19" s="153">
        <f t="shared" si="3"/>
        <v>7.2</v>
      </c>
      <c r="M19" s="154">
        <v>0.6</v>
      </c>
    </row>
    <row r="20" spans="1:13">
      <c r="A20" s="58">
        <f t="shared" si="4"/>
        <v>0</v>
      </c>
      <c r="B20" s="58">
        <f t="shared" si="4"/>
        <v>0</v>
      </c>
      <c r="C20" s="205">
        <v>0.22</v>
      </c>
      <c r="D20" s="54">
        <f t="shared" si="8"/>
        <v>0</v>
      </c>
      <c r="E20">
        <f>E9</f>
        <v>0</v>
      </c>
      <c r="F20" s="55">
        <f t="shared" si="5"/>
        <v>0</v>
      </c>
      <c r="G20" s="55">
        <f t="shared" si="6"/>
        <v>0</v>
      </c>
      <c r="H20" s="55">
        <f t="shared" si="7"/>
        <v>0</v>
      </c>
      <c r="I20" s="55"/>
      <c r="L20" s="153">
        <f t="shared" si="3"/>
        <v>7.8</v>
      </c>
      <c r="M20" s="154">
        <v>0.65</v>
      </c>
    </row>
    <row r="21" spans="1:13">
      <c r="A21" s="58">
        <f t="shared" si="4"/>
        <v>0</v>
      </c>
      <c r="B21" s="58">
        <f t="shared" ref="B21" si="10">B10</f>
        <v>0</v>
      </c>
      <c r="C21" s="205">
        <v>0.22</v>
      </c>
      <c r="D21" s="54">
        <f t="shared" si="8"/>
        <v>0</v>
      </c>
      <c r="E21">
        <f t="shared" si="9"/>
        <v>0</v>
      </c>
      <c r="F21" s="55">
        <f t="shared" si="5"/>
        <v>0</v>
      </c>
      <c r="G21" s="55">
        <f t="shared" si="6"/>
        <v>0</v>
      </c>
      <c r="H21" s="55">
        <f t="shared" si="7"/>
        <v>0</v>
      </c>
      <c r="I21" s="55"/>
      <c r="L21" s="153">
        <f t="shared" si="3"/>
        <v>8.4</v>
      </c>
      <c r="M21" s="154">
        <v>0.7</v>
      </c>
    </row>
    <row r="22" spans="1:13">
      <c r="A22" s="58">
        <f t="shared" si="4"/>
        <v>0</v>
      </c>
      <c r="B22" s="58">
        <f t="shared" ref="B22" si="11">B11</f>
        <v>0</v>
      </c>
      <c r="C22" s="212">
        <v>8.6400000000000001E-3</v>
      </c>
      <c r="D22" s="54">
        <f t="shared" si="8"/>
        <v>0</v>
      </c>
      <c r="E22">
        <f>E11</f>
        <v>0</v>
      </c>
      <c r="F22" s="55">
        <f t="shared" si="5"/>
        <v>0</v>
      </c>
      <c r="G22" s="55">
        <f t="shared" si="6"/>
        <v>0</v>
      </c>
      <c r="H22" s="55">
        <f t="shared" si="7"/>
        <v>0</v>
      </c>
      <c r="I22" s="55"/>
      <c r="L22" s="153">
        <f t="shared" si="3"/>
        <v>9</v>
      </c>
      <c r="M22" s="154">
        <v>0.75</v>
      </c>
    </row>
    <row r="23" spans="1:13" ht="13.5" thickBot="1">
      <c r="A23" s="58">
        <f>A12</f>
        <v>0</v>
      </c>
      <c r="B23" s="58">
        <f>B12</f>
        <v>0</v>
      </c>
      <c r="C23" s="212">
        <v>8.6400000000000001E-3</v>
      </c>
      <c r="D23" s="54">
        <f t="shared" si="8"/>
        <v>0</v>
      </c>
      <c r="E23">
        <f>E12</f>
        <v>0</v>
      </c>
      <c r="F23" s="56">
        <f t="shared" si="5"/>
        <v>0</v>
      </c>
      <c r="G23" s="56">
        <f t="shared" si="6"/>
        <v>0</v>
      </c>
      <c r="H23" s="56">
        <f t="shared" si="7"/>
        <v>0</v>
      </c>
      <c r="I23" s="55"/>
      <c r="L23" s="153">
        <f t="shared" si="3"/>
        <v>9.6</v>
      </c>
      <c r="M23" s="154">
        <v>0.8</v>
      </c>
    </row>
    <row r="24" spans="1:13">
      <c r="F24" s="55">
        <f>SUM(F16:F23)</f>
        <v>0</v>
      </c>
      <c r="G24" s="55">
        <f>SUM(G16:G23)</f>
        <v>0</v>
      </c>
      <c r="H24" s="55">
        <f>SUM(H16:H23)</f>
        <v>0</v>
      </c>
      <c r="I24" s="55"/>
      <c r="L24" s="153">
        <f t="shared" si="3"/>
        <v>10.199999999999999</v>
      </c>
      <c r="M24" s="154">
        <v>0.85</v>
      </c>
    </row>
    <row r="25" spans="1:13" ht="13.5" thickBot="1">
      <c r="L25" s="153">
        <f t="shared" si="3"/>
        <v>10.8</v>
      </c>
      <c r="M25" s="154">
        <v>0.9</v>
      </c>
    </row>
    <row r="26" spans="1:13" ht="13.5" thickBot="1">
      <c r="A26" s="52" t="s">
        <v>86</v>
      </c>
      <c r="B26" s="52"/>
      <c r="C26" s="135"/>
      <c r="D26" s="52" t="s">
        <v>87</v>
      </c>
      <c r="E26" s="53" t="s">
        <v>77</v>
      </c>
      <c r="F26" s="53" t="s">
        <v>78</v>
      </c>
      <c r="G26" s="53" t="s">
        <v>79</v>
      </c>
      <c r="H26" s="53" t="s">
        <v>80</v>
      </c>
      <c r="I26" s="57">
        <v>0</v>
      </c>
      <c r="L26" s="153">
        <f t="shared" si="3"/>
        <v>11.4</v>
      </c>
      <c r="M26" s="154">
        <v>0.95</v>
      </c>
    </row>
    <row r="27" spans="1:13" ht="13.5" thickBot="1">
      <c r="A27" s="58" t="str">
        <f>A16</f>
        <v>PI</v>
      </c>
      <c r="B27" s="58" t="str">
        <f>B16</f>
        <v>PI</v>
      </c>
      <c r="C27" s="208">
        <v>0.18</v>
      </c>
      <c r="D27" s="54">
        <f>D16*(1+$I$26)</f>
        <v>0</v>
      </c>
      <c r="E27">
        <f t="shared" ref="E27:E31" si="12">E16</f>
        <v>0</v>
      </c>
      <c r="F27" s="55">
        <f>D27*(E27/12)</f>
        <v>0</v>
      </c>
      <c r="G27" s="55">
        <f>C27*F27</f>
        <v>0</v>
      </c>
      <c r="H27" s="55">
        <f>SUM(F27:G27)</f>
        <v>0</v>
      </c>
      <c r="J27" s="55"/>
      <c r="L27" s="155">
        <f t="shared" si="3"/>
        <v>12</v>
      </c>
      <c r="M27" s="156">
        <v>1</v>
      </c>
    </row>
    <row r="28" spans="1:13">
      <c r="A28" s="58">
        <f t="shared" ref="A28:A34" si="13">A17</f>
        <v>0</v>
      </c>
      <c r="B28" s="58">
        <f t="shared" ref="B28" si="14">B17</f>
        <v>0</v>
      </c>
      <c r="C28" s="208">
        <v>0.18</v>
      </c>
      <c r="D28" s="54">
        <f>D17*(1+$I$26)</f>
        <v>0</v>
      </c>
      <c r="E28">
        <f>E17</f>
        <v>0</v>
      </c>
      <c r="F28" s="55">
        <f t="shared" ref="F28:F34" si="15">D28*(E28/12)</f>
        <v>0</v>
      </c>
      <c r="G28" s="55">
        <f t="shared" ref="G28:G34" si="16">C28*F28</f>
        <v>0</v>
      </c>
      <c r="H28" s="55">
        <f t="shared" ref="H28:H34" si="17">SUM(F28:G28)</f>
        <v>0</v>
      </c>
      <c r="J28" s="55"/>
    </row>
    <row r="29" spans="1:13">
      <c r="A29" s="58">
        <f t="shared" si="13"/>
        <v>0</v>
      </c>
      <c r="B29" s="58">
        <f t="shared" ref="B29" si="18">B18</f>
        <v>0</v>
      </c>
      <c r="C29" s="208">
        <v>0.18</v>
      </c>
      <c r="D29" s="54">
        <f t="shared" ref="D29:D34" si="19">D18*(1+$I$26)</f>
        <v>0</v>
      </c>
      <c r="E29">
        <f>E18</f>
        <v>0</v>
      </c>
      <c r="F29" s="55">
        <f t="shared" si="15"/>
        <v>0</v>
      </c>
      <c r="G29" s="55">
        <f t="shared" si="16"/>
        <v>0</v>
      </c>
      <c r="H29" s="55">
        <f t="shared" si="17"/>
        <v>0</v>
      </c>
      <c r="J29" s="55"/>
    </row>
    <row r="30" spans="1:13">
      <c r="A30" s="58">
        <f t="shared" si="13"/>
        <v>0</v>
      </c>
      <c r="B30" s="58">
        <f>B19</f>
        <v>0</v>
      </c>
      <c r="C30" s="205">
        <v>0.22</v>
      </c>
      <c r="D30" s="54">
        <f t="shared" si="19"/>
        <v>0</v>
      </c>
      <c r="E30">
        <f t="shared" si="12"/>
        <v>0</v>
      </c>
      <c r="F30" s="55">
        <f t="shared" si="15"/>
        <v>0</v>
      </c>
      <c r="G30" s="55">
        <f t="shared" si="16"/>
        <v>0</v>
      </c>
      <c r="H30" s="55">
        <f t="shared" si="17"/>
        <v>0</v>
      </c>
      <c r="J30" s="55"/>
    </row>
    <row r="31" spans="1:13">
      <c r="A31" s="58">
        <f t="shared" si="13"/>
        <v>0</v>
      </c>
      <c r="B31" s="58">
        <f t="shared" ref="B31:B33" si="20">B20</f>
        <v>0</v>
      </c>
      <c r="C31" s="205">
        <v>0.22</v>
      </c>
      <c r="D31" s="54">
        <f t="shared" si="19"/>
        <v>0</v>
      </c>
      <c r="E31">
        <f t="shared" si="12"/>
        <v>0</v>
      </c>
      <c r="F31" s="55">
        <f t="shared" si="15"/>
        <v>0</v>
      </c>
      <c r="G31" s="55">
        <f t="shared" si="16"/>
        <v>0</v>
      </c>
      <c r="H31" s="55">
        <f t="shared" si="17"/>
        <v>0</v>
      </c>
      <c r="J31" s="55"/>
    </row>
    <row r="32" spans="1:13">
      <c r="A32" s="58">
        <f t="shared" si="13"/>
        <v>0</v>
      </c>
      <c r="B32" s="58">
        <f t="shared" si="20"/>
        <v>0</v>
      </c>
      <c r="C32" s="205">
        <v>0.22</v>
      </c>
      <c r="D32" s="54">
        <f t="shared" si="19"/>
        <v>0</v>
      </c>
      <c r="E32">
        <f t="shared" ref="E32:E34" si="21">E21</f>
        <v>0</v>
      </c>
      <c r="F32" s="55">
        <f t="shared" si="15"/>
        <v>0</v>
      </c>
      <c r="G32" s="55">
        <f t="shared" si="16"/>
        <v>0</v>
      </c>
      <c r="H32" s="55">
        <f t="shared" si="17"/>
        <v>0</v>
      </c>
      <c r="J32" s="55"/>
    </row>
    <row r="33" spans="1:10">
      <c r="A33" s="58">
        <f>A22</f>
        <v>0</v>
      </c>
      <c r="B33" s="58">
        <f t="shared" si="20"/>
        <v>0</v>
      </c>
      <c r="C33" s="212">
        <v>8.6400000000000001E-3</v>
      </c>
      <c r="D33" s="54">
        <f t="shared" si="19"/>
        <v>0</v>
      </c>
      <c r="E33">
        <f t="shared" si="21"/>
        <v>0</v>
      </c>
      <c r="F33" s="55">
        <f t="shared" si="15"/>
        <v>0</v>
      </c>
      <c r="G33" s="55">
        <f t="shared" si="16"/>
        <v>0</v>
      </c>
      <c r="H33" s="55">
        <f t="shared" si="17"/>
        <v>0</v>
      </c>
      <c r="J33" s="55"/>
    </row>
    <row r="34" spans="1:10" ht="13.5" thickBot="1">
      <c r="A34" s="58">
        <f t="shared" si="13"/>
        <v>0</v>
      </c>
      <c r="B34" s="58">
        <f>B23</f>
        <v>0</v>
      </c>
      <c r="C34" s="212">
        <v>8.6400000000000001E-3</v>
      </c>
      <c r="D34" s="54">
        <f t="shared" si="19"/>
        <v>0</v>
      </c>
      <c r="E34">
        <f t="shared" si="21"/>
        <v>0</v>
      </c>
      <c r="F34" s="56">
        <f t="shared" si="15"/>
        <v>0</v>
      </c>
      <c r="G34" s="56">
        <f t="shared" si="16"/>
        <v>0</v>
      </c>
      <c r="H34" s="56">
        <f t="shared" si="17"/>
        <v>0</v>
      </c>
      <c r="J34" s="55"/>
    </row>
    <row r="35" spans="1:10">
      <c r="F35" s="55">
        <f>SUM(F27:F34)</f>
        <v>0</v>
      </c>
      <c r="G35" s="55">
        <f>SUM(G27:G34)</f>
        <v>0</v>
      </c>
      <c r="H35" s="55">
        <f>SUM(H27:H34)</f>
        <v>0</v>
      </c>
      <c r="J35" s="55"/>
    </row>
    <row r="36" spans="1:10" ht="13.5" thickBot="1"/>
    <row r="37" spans="1:10" ht="13.5" thickBot="1">
      <c r="A37" s="52" t="s">
        <v>88</v>
      </c>
      <c r="B37" s="52"/>
      <c r="C37" s="135"/>
      <c r="D37" s="52" t="s">
        <v>89</v>
      </c>
      <c r="E37" s="53" t="s">
        <v>77</v>
      </c>
      <c r="F37" s="53" t="s">
        <v>78</v>
      </c>
      <c r="G37" s="53" t="s">
        <v>79</v>
      </c>
      <c r="H37" s="53" t="s">
        <v>80</v>
      </c>
      <c r="I37" s="57">
        <v>0</v>
      </c>
    </row>
    <row r="38" spans="1:10">
      <c r="A38" s="58" t="str">
        <f>A27</f>
        <v>PI</v>
      </c>
      <c r="B38" s="58" t="str">
        <f>B27</f>
        <v>PI</v>
      </c>
      <c r="C38" s="208">
        <v>0.18</v>
      </c>
      <c r="D38" s="54">
        <f>D27*(1+$I$37)</f>
        <v>0</v>
      </c>
      <c r="E38">
        <f>E27</f>
        <v>0</v>
      </c>
      <c r="F38" s="55">
        <f>D38*(E38/12)</f>
        <v>0</v>
      </c>
      <c r="G38" s="55">
        <f>C38*F38</f>
        <v>0</v>
      </c>
      <c r="H38" s="55">
        <f>SUM(F38:G38)</f>
        <v>0</v>
      </c>
    </row>
    <row r="39" spans="1:10">
      <c r="A39" s="58">
        <f>A28</f>
        <v>0</v>
      </c>
      <c r="B39" s="58">
        <f t="shared" ref="B39:B40" si="22">B28</f>
        <v>0</v>
      </c>
      <c r="C39" s="208">
        <v>0.18</v>
      </c>
      <c r="D39" s="54">
        <f t="shared" ref="D39:D45" si="23">D28*(1+$I$37)</f>
        <v>0</v>
      </c>
      <c r="E39">
        <f>E28</f>
        <v>0</v>
      </c>
      <c r="F39" s="55">
        <f t="shared" ref="F39:F44" si="24">D39*(E39/12)</f>
        <v>0</v>
      </c>
      <c r="G39" s="55">
        <f t="shared" ref="G39:G45" si="25">C39*F39</f>
        <v>0</v>
      </c>
      <c r="H39" s="55">
        <f t="shared" ref="H39:H44" si="26">SUM(F39:G39)</f>
        <v>0</v>
      </c>
    </row>
    <row r="40" spans="1:10">
      <c r="A40" s="58">
        <f>A29</f>
        <v>0</v>
      </c>
      <c r="B40" s="58">
        <f t="shared" si="22"/>
        <v>0</v>
      </c>
      <c r="C40" s="208">
        <v>0.18</v>
      </c>
      <c r="D40" s="54">
        <f t="shared" si="23"/>
        <v>0</v>
      </c>
      <c r="E40">
        <f t="shared" ref="E40:E44" si="27">E29</f>
        <v>0</v>
      </c>
      <c r="F40" s="55">
        <f t="shared" si="24"/>
        <v>0</v>
      </c>
      <c r="G40" s="55">
        <f t="shared" si="25"/>
        <v>0</v>
      </c>
      <c r="H40" s="55">
        <f t="shared" si="26"/>
        <v>0</v>
      </c>
    </row>
    <row r="41" spans="1:10">
      <c r="A41" s="58">
        <f t="shared" ref="A41:A44" si="28">A30</f>
        <v>0</v>
      </c>
      <c r="B41" s="58">
        <f>B30</f>
        <v>0</v>
      </c>
      <c r="C41" s="205">
        <v>0.22</v>
      </c>
      <c r="D41" s="54">
        <f t="shared" si="23"/>
        <v>0</v>
      </c>
      <c r="E41">
        <f t="shared" si="27"/>
        <v>0</v>
      </c>
      <c r="F41" s="55">
        <f t="shared" si="24"/>
        <v>0</v>
      </c>
      <c r="G41" s="55">
        <f t="shared" si="25"/>
        <v>0</v>
      </c>
      <c r="H41" s="55">
        <f t="shared" si="26"/>
        <v>0</v>
      </c>
    </row>
    <row r="42" spans="1:10">
      <c r="A42" s="58">
        <f t="shared" si="28"/>
        <v>0</v>
      </c>
      <c r="B42" s="58">
        <f t="shared" ref="B42:B44" si="29">B31</f>
        <v>0</v>
      </c>
      <c r="C42" s="205">
        <v>0.22</v>
      </c>
      <c r="D42" s="54">
        <f t="shared" si="23"/>
        <v>0</v>
      </c>
      <c r="E42">
        <f>E31</f>
        <v>0</v>
      </c>
      <c r="F42" s="55">
        <f t="shared" si="24"/>
        <v>0</v>
      </c>
      <c r="G42" s="55">
        <f t="shared" si="25"/>
        <v>0</v>
      </c>
      <c r="H42" s="55">
        <f t="shared" si="26"/>
        <v>0</v>
      </c>
    </row>
    <row r="43" spans="1:10">
      <c r="A43" s="58">
        <f t="shared" si="28"/>
        <v>0</v>
      </c>
      <c r="B43" s="58">
        <f t="shared" si="29"/>
        <v>0</v>
      </c>
      <c r="C43" s="205">
        <v>0.22</v>
      </c>
      <c r="D43" s="54">
        <f t="shared" si="23"/>
        <v>0</v>
      </c>
      <c r="E43">
        <f t="shared" si="27"/>
        <v>0</v>
      </c>
      <c r="F43" s="55">
        <f t="shared" si="24"/>
        <v>0</v>
      </c>
      <c r="G43" s="55">
        <f t="shared" si="25"/>
        <v>0</v>
      </c>
      <c r="H43" s="55">
        <f t="shared" si="26"/>
        <v>0</v>
      </c>
    </row>
    <row r="44" spans="1:10">
      <c r="A44" s="58">
        <f t="shared" si="28"/>
        <v>0</v>
      </c>
      <c r="B44" s="58">
        <f t="shared" si="29"/>
        <v>0</v>
      </c>
      <c r="C44" s="212">
        <v>8.6400000000000001E-3</v>
      </c>
      <c r="D44" s="54">
        <f t="shared" si="23"/>
        <v>0</v>
      </c>
      <c r="E44">
        <f t="shared" si="27"/>
        <v>0</v>
      </c>
      <c r="F44" s="55">
        <f t="shared" si="24"/>
        <v>0</v>
      </c>
      <c r="G44" s="55">
        <f t="shared" si="25"/>
        <v>0</v>
      </c>
      <c r="H44" s="55">
        <f t="shared" si="26"/>
        <v>0</v>
      </c>
    </row>
    <row r="45" spans="1:10" ht="13.5" thickBot="1">
      <c r="A45" s="58">
        <f>A34</f>
        <v>0</v>
      </c>
      <c r="B45" s="58">
        <f>B34</f>
        <v>0</v>
      </c>
      <c r="C45" s="212">
        <v>8.6400000000000001E-3</v>
      </c>
      <c r="D45" s="54">
        <f t="shared" si="23"/>
        <v>0</v>
      </c>
      <c r="E45">
        <f>E34</f>
        <v>0</v>
      </c>
      <c r="F45" s="56">
        <f>D45*(E45/12)</f>
        <v>0</v>
      </c>
      <c r="G45" s="56">
        <f t="shared" si="25"/>
        <v>0</v>
      </c>
      <c r="H45" s="56">
        <f>SUM(F45:G45)</f>
        <v>0</v>
      </c>
    </row>
    <row r="46" spans="1:10">
      <c r="F46" s="55">
        <f>SUM(F38:F45)</f>
        <v>0</v>
      </c>
      <c r="G46" s="55">
        <f>SUM(G38:G45)</f>
        <v>0</v>
      </c>
      <c r="H46" s="55">
        <f>SUM(H38:H45)</f>
        <v>0</v>
      </c>
    </row>
    <row r="47" spans="1:10" ht="13.5" thickBot="1"/>
    <row r="48" spans="1:10" ht="13.5" thickBot="1">
      <c r="A48" s="52" t="s">
        <v>90</v>
      </c>
      <c r="B48" s="52"/>
      <c r="C48" s="135"/>
      <c r="D48" s="52" t="s">
        <v>91</v>
      </c>
      <c r="E48" s="53" t="s">
        <v>77</v>
      </c>
      <c r="F48" s="53" t="s">
        <v>78</v>
      </c>
      <c r="G48" s="53" t="s">
        <v>79</v>
      </c>
      <c r="H48" s="53" t="s">
        <v>80</v>
      </c>
      <c r="I48" s="57">
        <v>0</v>
      </c>
    </row>
    <row r="49" spans="1:8">
      <c r="A49" s="58" t="str">
        <f>A38</f>
        <v>PI</v>
      </c>
      <c r="B49" s="58" t="str">
        <f>B38</f>
        <v>PI</v>
      </c>
      <c r="C49" s="208">
        <v>0.18</v>
      </c>
      <c r="D49" s="54">
        <f>D38*(1+$I$48)</f>
        <v>0</v>
      </c>
      <c r="E49">
        <f>E38</f>
        <v>0</v>
      </c>
      <c r="F49" s="55">
        <f>D49*(E49/12)</f>
        <v>0</v>
      </c>
      <c r="G49" s="55">
        <f>C49*F49</f>
        <v>0</v>
      </c>
      <c r="H49" s="55">
        <f>SUM(F49:G49)</f>
        <v>0</v>
      </c>
    </row>
    <row r="50" spans="1:8">
      <c r="A50" s="58">
        <f t="shared" ref="A50:A56" si="30">A39</f>
        <v>0</v>
      </c>
      <c r="B50" s="58">
        <f t="shared" ref="B50:B51" si="31">B39</f>
        <v>0</v>
      </c>
      <c r="C50" s="208">
        <v>0.18</v>
      </c>
      <c r="D50" s="54">
        <f t="shared" ref="D50:D56" si="32">D39*(1+$I$48)</f>
        <v>0</v>
      </c>
      <c r="E50">
        <f>E39</f>
        <v>0</v>
      </c>
      <c r="F50" s="55">
        <f t="shared" ref="F50:F56" si="33">D50*(E50/12)</f>
        <v>0</v>
      </c>
      <c r="G50" s="55">
        <f t="shared" ref="G50:G56" si="34">C50*F50</f>
        <v>0</v>
      </c>
      <c r="H50" s="55">
        <f t="shared" ref="H50:H56" si="35">SUM(F50:G50)</f>
        <v>0</v>
      </c>
    </row>
    <row r="51" spans="1:8">
      <c r="A51" s="58">
        <f t="shared" si="30"/>
        <v>0</v>
      </c>
      <c r="B51" s="58">
        <f t="shared" si="31"/>
        <v>0</v>
      </c>
      <c r="C51" s="208">
        <v>0.18</v>
      </c>
      <c r="D51" s="54">
        <f t="shared" si="32"/>
        <v>0</v>
      </c>
      <c r="E51">
        <f t="shared" ref="E51:E56" si="36">E40</f>
        <v>0</v>
      </c>
      <c r="F51" s="55">
        <f t="shared" si="33"/>
        <v>0</v>
      </c>
      <c r="G51" s="55">
        <f t="shared" si="34"/>
        <v>0</v>
      </c>
      <c r="H51" s="55">
        <f t="shared" si="35"/>
        <v>0</v>
      </c>
    </row>
    <row r="52" spans="1:8">
      <c r="A52" s="58">
        <f t="shared" si="30"/>
        <v>0</v>
      </c>
      <c r="B52" s="58">
        <f>B41</f>
        <v>0</v>
      </c>
      <c r="C52" s="205">
        <v>0.22</v>
      </c>
      <c r="D52" s="54">
        <f t="shared" si="32"/>
        <v>0</v>
      </c>
      <c r="E52">
        <f t="shared" si="36"/>
        <v>0</v>
      </c>
      <c r="F52" s="55">
        <f t="shared" si="33"/>
        <v>0</v>
      </c>
      <c r="G52" s="55">
        <f t="shared" si="34"/>
        <v>0</v>
      </c>
      <c r="H52" s="55">
        <f t="shared" si="35"/>
        <v>0</v>
      </c>
    </row>
    <row r="53" spans="1:8">
      <c r="A53" s="58">
        <f t="shared" si="30"/>
        <v>0</v>
      </c>
      <c r="B53" s="58">
        <f t="shared" ref="B53:B55" si="37">B42</f>
        <v>0</v>
      </c>
      <c r="C53" s="205">
        <v>0.22</v>
      </c>
      <c r="D53" s="54">
        <f t="shared" si="32"/>
        <v>0</v>
      </c>
      <c r="E53">
        <f t="shared" si="36"/>
        <v>0</v>
      </c>
      <c r="F53" s="55">
        <f t="shared" si="33"/>
        <v>0</v>
      </c>
      <c r="G53" s="55">
        <f t="shared" si="34"/>
        <v>0</v>
      </c>
      <c r="H53" s="55">
        <f t="shared" si="35"/>
        <v>0</v>
      </c>
    </row>
    <row r="54" spans="1:8">
      <c r="A54" s="58">
        <f t="shared" si="30"/>
        <v>0</v>
      </c>
      <c r="B54" s="58">
        <f t="shared" si="37"/>
        <v>0</v>
      </c>
      <c r="C54" s="205">
        <v>0.22</v>
      </c>
      <c r="D54" s="54">
        <f t="shared" si="32"/>
        <v>0</v>
      </c>
      <c r="E54">
        <f t="shared" si="36"/>
        <v>0</v>
      </c>
      <c r="F54" s="55">
        <f t="shared" si="33"/>
        <v>0</v>
      </c>
      <c r="G54" s="55">
        <f t="shared" si="34"/>
        <v>0</v>
      </c>
      <c r="H54" s="55">
        <f t="shared" si="35"/>
        <v>0</v>
      </c>
    </row>
    <row r="55" spans="1:8">
      <c r="A55" s="58">
        <f t="shared" si="30"/>
        <v>0</v>
      </c>
      <c r="B55" s="58">
        <f t="shared" si="37"/>
        <v>0</v>
      </c>
      <c r="C55" s="212">
        <v>8.6400000000000001E-3</v>
      </c>
      <c r="D55" s="54">
        <f t="shared" si="32"/>
        <v>0</v>
      </c>
      <c r="E55">
        <f>E44</f>
        <v>0</v>
      </c>
      <c r="F55" s="55">
        <f t="shared" si="33"/>
        <v>0</v>
      </c>
      <c r="G55" s="55">
        <f t="shared" si="34"/>
        <v>0</v>
      </c>
      <c r="H55" s="55">
        <f t="shared" si="35"/>
        <v>0</v>
      </c>
    </row>
    <row r="56" spans="1:8" ht="13.5" thickBot="1">
      <c r="A56" s="58">
        <f t="shared" si="30"/>
        <v>0</v>
      </c>
      <c r="B56" s="58">
        <f>B45</f>
        <v>0</v>
      </c>
      <c r="C56" s="212">
        <v>8.6400000000000001E-3</v>
      </c>
      <c r="D56" s="54">
        <f t="shared" si="32"/>
        <v>0</v>
      </c>
      <c r="E56">
        <f t="shared" si="36"/>
        <v>0</v>
      </c>
      <c r="F56" s="56">
        <f t="shared" si="33"/>
        <v>0</v>
      </c>
      <c r="G56" s="56">
        <f t="shared" si="34"/>
        <v>0</v>
      </c>
      <c r="H56" s="56">
        <f t="shared" si="35"/>
        <v>0</v>
      </c>
    </row>
    <row r="57" spans="1:8">
      <c r="F57" s="55">
        <f>SUM(F49:F56)</f>
        <v>0</v>
      </c>
      <c r="G57" s="55">
        <f>SUM(G49:G56)</f>
        <v>0</v>
      </c>
      <c r="H57" s="55">
        <f>SUM(H49:H56)</f>
        <v>0</v>
      </c>
    </row>
  </sheetData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13"/>
      <c r="B1" s="213"/>
      <c r="C1" s="213"/>
      <c r="H1" s="213"/>
    </row>
    <row r="2" spans="1:8">
      <c r="A2" s="214" t="s">
        <v>94</v>
      </c>
      <c r="B2" s="213"/>
      <c r="C2" s="213"/>
      <c r="H2" s="213"/>
    </row>
    <row r="3" spans="1:8">
      <c r="A3" s="213">
        <v>1</v>
      </c>
      <c r="B3" s="213" t="s">
        <v>95</v>
      </c>
      <c r="C3" s="213"/>
      <c r="H3" s="213"/>
    </row>
    <row r="4" spans="1:8">
      <c r="A4" s="213">
        <v>2</v>
      </c>
      <c r="B4" s="213" t="s">
        <v>96</v>
      </c>
      <c r="C4" s="213"/>
      <c r="H4" s="213"/>
    </row>
    <row r="5" spans="1:8">
      <c r="A5" s="213">
        <v>3</v>
      </c>
      <c r="B5" s="213" t="s">
        <v>118</v>
      </c>
      <c r="C5" s="213"/>
      <c r="H5" s="213"/>
    </row>
    <row r="6" spans="1:8">
      <c r="A6" s="213">
        <v>4</v>
      </c>
      <c r="B6" s="213" t="s">
        <v>97</v>
      </c>
      <c r="C6" s="213"/>
      <c r="H6" s="213"/>
    </row>
    <row r="7" spans="1:8">
      <c r="A7" s="213">
        <v>5</v>
      </c>
      <c r="B7" s="213" t="s">
        <v>98</v>
      </c>
      <c r="C7" s="213"/>
      <c r="H7" s="213"/>
    </row>
    <row r="8" spans="1:8">
      <c r="A8" s="213">
        <v>6</v>
      </c>
      <c r="B8" s="213" t="s">
        <v>99</v>
      </c>
      <c r="C8" s="213"/>
      <c r="H8" s="213"/>
    </row>
    <row r="9" spans="1:8">
      <c r="A9" s="213">
        <v>7</v>
      </c>
      <c r="B9" s="213" t="s">
        <v>119</v>
      </c>
      <c r="C9" s="213"/>
      <c r="H9" s="213"/>
    </row>
    <row r="10" spans="1:8">
      <c r="A10" s="213">
        <v>8</v>
      </c>
      <c r="B10" s="213" t="s">
        <v>100</v>
      </c>
      <c r="C10" s="213"/>
      <c r="H10" s="213"/>
    </row>
    <row r="11" spans="1:8">
      <c r="A11" s="213">
        <v>9</v>
      </c>
      <c r="B11" s="213" t="s">
        <v>101</v>
      </c>
      <c r="C11" s="213"/>
      <c r="H11" s="213"/>
    </row>
    <row r="12" spans="1:8">
      <c r="A12" s="213"/>
      <c r="B12" s="213" t="s">
        <v>102</v>
      </c>
      <c r="C12" s="213"/>
      <c r="H12" s="213"/>
    </row>
    <row r="13" spans="1:8">
      <c r="A13" s="213"/>
      <c r="B13" s="213" t="s">
        <v>103</v>
      </c>
      <c r="C13" s="213"/>
      <c r="H13" s="213"/>
    </row>
    <row r="14" spans="1:8">
      <c r="A14" s="214" t="s">
        <v>104</v>
      </c>
      <c r="B14" s="213"/>
      <c r="C14" s="213"/>
      <c r="H14" s="213"/>
    </row>
    <row r="15" spans="1:8">
      <c r="A15" s="213">
        <v>1</v>
      </c>
      <c r="B15" s="213" t="s">
        <v>105</v>
      </c>
      <c r="C15" s="213"/>
      <c r="H15" s="213"/>
    </row>
    <row r="16" spans="1:8">
      <c r="A16" s="213">
        <v>2</v>
      </c>
      <c r="B16" s="213" t="s">
        <v>106</v>
      </c>
      <c r="C16" s="213"/>
      <c r="H16" s="213"/>
    </row>
    <row r="17" spans="1:8">
      <c r="A17" s="213">
        <v>3</v>
      </c>
      <c r="B17" s="213" t="s">
        <v>107</v>
      </c>
      <c r="C17" s="213"/>
      <c r="H17" s="213"/>
    </row>
    <row r="18" spans="1:8">
      <c r="A18" s="213">
        <v>4</v>
      </c>
      <c r="B18" s="213" t="s">
        <v>108</v>
      </c>
      <c r="C18" s="213"/>
      <c r="H18" s="213"/>
    </row>
    <row r="19" spans="1:8">
      <c r="A19" s="213"/>
      <c r="B19" s="213"/>
      <c r="C19" s="213" t="s">
        <v>109</v>
      </c>
      <c r="H19" s="213"/>
    </row>
    <row r="20" spans="1:8">
      <c r="A20" s="213"/>
      <c r="B20" s="213"/>
      <c r="C20" s="213" t="s">
        <v>117</v>
      </c>
      <c r="H20" s="213"/>
    </row>
    <row r="21" spans="1:8">
      <c r="A21" s="213"/>
      <c r="B21" s="213"/>
      <c r="C21" s="213" t="s">
        <v>110</v>
      </c>
      <c r="H21" s="213"/>
    </row>
    <row r="22" spans="1:8">
      <c r="A22" s="213">
        <v>5</v>
      </c>
      <c r="B22" s="213" t="s">
        <v>111</v>
      </c>
      <c r="C22" s="213"/>
      <c r="H22" s="213"/>
    </row>
    <row r="23" spans="1:8">
      <c r="A23" s="213"/>
      <c r="B23" s="213"/>
      <c r="C23" s="213"/>
      <c r="H23" s="213"/>
    </row>
    <row r="24" spans="1:8">
      <c r="A24" s="213"/>
      <c r="B24" s="213"/>
      <c r="C24" s="213"/>
      <c r="H24" s="213"/>
    </row>
    <row r="25" spans="1:8">
      <c r="A25" s="213"/>
      <c r="B25" s="213"/>
      <c r="C25" s="213"/>
      <c r="H25" s="213"/>
    </row>
    <row r="38" spans="1:1">
      <c r="A38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2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Personnel Data Entry</vt:lpstr>
      <vt:lpstr>Instructions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2025-10-01T15:59:58Z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